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1" r:id="rId1"/>
    <sheet name="PLAN PRIHODA" sheetId="2" r:id="rId2"/>
    <sheet name="PLAN RASHODA I IZDATAKA" sheetId="5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PRIHODA'!$A$1:$H$46</definedName>
  </definedNames>
  <calcPr calcId="145621" fullCalcOnLoad="1"/>
</workbook>
</file>

<file path=xl/calcChain.xml><?xml version="1.0" encoding="utf-8"?>
<calcChain xmlns="http://schemas.openxmlformats.org/spreadsheetml/2006/main">
  <c r="M151" i="5"/>
  <c r="L151"/>
  <c r="M148"/>
  <c r="L148"/>
  <c r="M141"/>
  <c r="L141"/>
  <c r="M137"/>
  <c r="L137"/>
  <c r="M136"/>
  <c r="L136"/>
  <c r="M135"/>
  <c r="L135"/>
  <c r="L8"/>
  <c r="M8"/>
  <c r="M7"/>
  <c r="M6"/>
  <c r="M5"/>
  <c r="G11"/>
  <c r="H11"/>
  <c r="I11"/>
  <c r="J11"/>
  <c r="K11"/>
  <c r="F11"/>
  <c r="E11"/>
  <c r="D12"/>
  <c r="D10"/>
  <c r="F9"/>
  <c r="F8"/>
  <c r="F7"/>
  <c r="F6"/>
  <c r="F5"/>
  <c r="G9"/>
  <c r="G8"/>
  <c r="G7"/>
  <c r="G6"/>
  <c r="G5"/>
  <c r="H9"/>
  <c r="H8"/>
  <c r="H7"/>
  <c r="H6"/>
  <c r="H5"/>
  <c r="I9"/>
  <c r="I8"/>
  <c r="I7"/>
  <c r="I6"/>
  <c r="I5"/>
  <c r="J9"/>
  <c r="J8"/>
  <c r="J7"/>
  <c r="J6"/>
  <c r="J5"/>
  <c r="K9"/>
  <c r="E9"/>
  <c r="E8"/>
  <c r="L7"/>
  <c r="L6"/>
  <c r="L5"/>
  <c r="L249"/>
  <c r="M249"/>
  <c r="G254"/>
  <c r="H254"/>
  <c r="I254"/>
  <c r="J254"/>
  <c r="K254"/>
  <c r="M275"/>
  <c r="M274"/>
  <c r="E242"/>
  <c r="F242"/>
  <c r="G242"/>
  <c r="H242"/>
  <c r="I242"/>
  <c r="J242"/>
  <c r="K242"/>
  <c r="D243"/>
  <c r="E240"/>
  <c r="G240"/>
  <c r="H240"/>
  <c r="I240"/>
  <c r="J240"/>
  <c r="K240"/>
  <c r="L264"/>
  <c r="M264"/>
  <c r="D286"/>
  <c r="K285"/>
  <c r="J285"/>
  <c r="J284"/>
  <c r="I285"/>
  <c r="H285"/>
  <c r="H284"/>
  <c r="G285"/>
  <c r="F285"/>
  <c r="F284"/>
  <c r="E285"/>
  <c r="M284"/>
  <c r="L284"/>
  <c r="K284"/>
  <c r="I284"/>
  <c r="G284"/>
  <c r="E284"/>
  <c r="E269"/>
  <c r="G269"/>
  <c r="H269"/>
  <c r="I269"/>
  <c r="J269"/>
  <c r="K269"/>
  <c r="F269"/>
  <c r="D271"/>
  <c r="D270"/>
  <c r="D266"/>
  <c r="K265"/>
  <c r="J265"/>
  <c r="I265"/>
  <c r="H265"/>
  <c r="G265"/>
  <c r="F265"/>
  <c r="E265"/>
  <c r="D263"/>
  <c r="K262"/>
  <c r="J262"/>
  <c r="I262"/>
  <c r="H262"/>
  <c r="G262"/>
  <c r="F262"/>
  <c r="E262"/>
  <c r="D241"/>
  <c r="F240"/>
  <c r="E276"/>
  <c r="E275"/>
  <c r="E274"/>
  <c r="G276"/>
  <c r="H276"/>
  <c r="I276"/>
  <c r="J276"/>
  <c r="J275"/>
  <c r="J274"/>
  <c r="K276"/>
  <c r="H275"/>
  <c r="H274"/>
  <c r="F276"/>
  <c r="D278"/>
  <c r="L201"/>
  <c r="M201"/>
  <c r="D203"/>
  <c r="K202"/>
  <c r="J202"/>
  <c r="I202"/>
  <c r="H202"/>
  <c r="G202"/>
  <c r="F202"/>
  <c r="E202"/>
  <c r="L171"/>
  <c r="M171"/>
  <c r="D173"/>
  <c r="K172"/>
  <c r="J172"/>
  <c r="I172"/>
  <c r="H172"/>
  <c r="G172"/>
  <c r="F172"/>
  <c r="E172"/>
  <c r="F168"/>
  <c r="F167"/>
  <c r="D170"/>
  <c r="D147"/>
  <c r="K146"/>
  <c r="J146"/>
  <c r="I146"/>
  <c r="H146"/>
  <c r="G146"/>
  <c r="F146"/>
  <c r="E146"/>
  <c r="L128"/>
  <c r="M128"/>
  <c r="L69"/>
  <c r="M69"/>
  <c r="L31"/>
  <c r="M31"/>
  <c r="L48"/>
  <c r="M48"/>
  <c r="E74"/>
  <c r="D75"/>
  <c r="D71"/>
  <c r="K70"/>
  <c r="J70"/>
  <c r="I70"/>
  <c r="H70"/>
  <c r="G70"/>
  <c r="F70"/>
  <c r="E70"/>
  <c r="E66"/>
  <c r="D67"/>
  <c r="D68"/>
  <c r="K66"/>
  <c r="J66"/>
  <c r="I66"/>
  <c r="H66"/>
  <c r="G66"/>
  <c r="F66"/>
  <c r="D66"/>
  <c r="D63"/>
  <c r="K62"/>
  <c r="J62"/>
  <c r="I62"/>
  <c r="H62"/>
  <c r="G62"/>
  <c r="F62"/>
  <c r="E62"/>
  <c r="D45"/>
  <c r="K44"/>
  <c r="J44"/>
  <c r="I44"/>
  <c r="H44"/>
  <c r="G44"/>
  <c r="F44"/>
  <c r="E44"/>
  <c r="D189"/>
  <c r="K188"/>
  <c r="K187"/>
  <c r="K186"/>
  <c r="K185"/>
  <c r="K184"/>
  <c r="J188"/>
  <c r="I188"/>
  <c r="I187"/>
  <c r="H188"/>
  <c r="G188"/>
  <c r="G187"/>
  <c r="G186"/>
  <c r="G185"/>
  <c r="G184"/>
  <c r="F188"/>
  <c r="E188"/>
  <c r="M187"/>
  <c r="M186"/>
  <c r="M185"/>
  <c r="M184"/>
  <c r="L187"/>
  <c r="L186"/>
  <c r="L185"/>
  <c r="L184"/>
  <c r="J187"/>
  <c r="J186"/>
  <c r="J185"/>
  <c r="J184"/>
  <c r="H187"/>
  <c r="F187"/>
  <c r="F186"/>
  <c r="F185"/>
  <c r="H186"/>
  <c r="H185"/>
  <c r="H184"/>
  <c r="F254"/>
  <c r="D255"/>
  <c r="D130"/>
  <c r="L115"/>
  <c r="L114"/>
  <c r="L113"/>
  <c r="L112"/>
  <c r="L111"/>
  <c r="M115"/>
  <c r="M114"/>
  <c r="M113"/>
  <c r="M112"/>
  <c r="M111"/>
  <c r="F116"/>
  <c r="F115"/>
  <c r="G116"/>
  <c r="G115"/>
  <c r="G114"/>
  <c r="G113"/>
  <c r="G112"/>
  <c r="G111"/>
  <c r="H116"/>
  <c r="H115"/>
  <c r="H114"/>
  <c r="H113"/>
  <c r="H112"/>
  <c r="H111"/>
  <c r="I116"/>
  <c r="I115"/>
  <c r="I114"/>
  <c r="I113"/>
  <c r="I112"/>
  <c r="I111"/>
  <c r="J116"/>
  <c r="J115"/>
  <c r="J114"/>
  <c r="J113"/>
  <c r="J112"/>
  <c r="J111"/>
  <c r="K116"/>
  <c r="K115"/>
  <c r="K114"/>
  <c r="K113"/>
  <c r="K112"/>
  <c r="K111"/>
  <c r="E116"/>
  <c r="E115"/>
  <c r="E114"/>
  <c r="H45" i="2"/>
  <c r="C45"/>
  <c r="D45"/>
  <c r="E45"/>
  <c r="F45"/>
  <c r="G45"/>
  <c r="B45"/>
  <c r="H30"/>
  <c r="C30"/>
  <c r="D30"/>
  <c r="E30"/>
  <c r="F30"/>
  <c r="G30"/>
  <c r="B30"/>
  <c r="C15"/>
  <c r="D15"/>
  <c r="E15"/>
  <c r="F15"/>
  <c r="G15"/>
  <c r="H15"/>
  <c r="B15"/>
  <c r="G9" i="1"/>
  <c r="H9"/>
  <c r="F9"/>
  <c r="G6"/>
  <c r="H6"/>
  <c r="F6"/>
  <c r="F237" i="5"/>
  <c r="F244"/>
  <c r="F247"/>
  <c r="F230"/>
  <c r="F234"/>
  <c r="F250"/>
  <c r="F257"/>
  <c r="F260"/>
  <c r="F267"/>
  <c r="F272"/>
  <c r="F275"/>
  <c r="F282"/>
  <c r="F281"/>
  <c r="F124"/>
  <c r="F123"/>
  <c r="F129"/>
  <c r="F131"/>
  <c r="F138"/>
  <c r="F137"/>
  <c r="F142"/>
  <c r="F144"/>
  <c r="F149"/>
  <c r="F148"/>
  <c r="F152"/>
  <c r="F151"/>
  <c r="F159"/>
  <c r="F158"/>
  <c r="F163"/>
  <c r="F165"/>
  <c r="F162"/>
  <c r="F174"/>
  <c r="F181"/>
  <c r="F180"/>
  <c r="F179"/>
  <c r="F195"/>
  <c r="F194"/>
  <c r="F199"/>
  <c r="F198"/>
  <c r="F204"/>
  <c r="F201"/>
  <c r="F211"/>
  <c r="F214"/>
  <c r="F216"/>
  <c r="F223"/>
  <c r="F222"/>
  <c r="F221"/>
  <c r="F220"/>
  <c r="F219"/>
  <c r="G181"/>
  <c r="G180"/>
  <c r="G179"/>
  <c r="G178"/>
  <c r="G177"/>
  <c r="G237"/>
  <c r="G244"/>
  <c r="G247"/>
  <c r="G230"/>
  <c r="G234"/>
  <c r="G250"/>
  <c r="G257"/>
  <c r="G260"/>
  <c r="G267"/>
  <c r="G272"/>
  <c r="G275"/>
  <c r="G282"/>
  <c r="G281"/>
  <c r="G280"/>
  <c r="G124"/>
  <c r="G123"/>
  <c r="G129"/>
  <c r="G131"/>
  <c r="G138"/>
  <c r="G137"/>
  <c r="G142"/>
  <c r="G144"/>
  <c r="G149"/>
  <c r="G148"/>
  <c r="G152"/>
  <c r="G151"/>
  <c r="G159"/>
  <c r="G158"/>
  <c r="G163"/>
  <c r="G165"/>
  <c r="G168"/>
  <c r="G167"/>
  <c r="G174"/>
  <c r="G195"/>
  <c r="G194"/>
  <c r="G199"/>
  <c r="G198"/>
  <c r="G204"/>
  <c r="G211"/>
  <c r="G214"/>
  <c r="G216"/>
  <c r="G223"/>
  <c r="G222"/>
  <c r="H124"/>
  <c r="H123"/>
  <c r="H129"/>
  <c r="H131"/>
  <c r="H138"/>
  <c r="H137"/>
  <c r="H142"/>
  <c r="H144"/>
  <c r="H149"/>
  <c r="H148"/>
  <c r="H152"/>
  <c r="H159"/>
  <c r="H158"/>
  <c r="H163"/>
  <c r="H165"/>
  <c r="H168"/>
  <c r="H167"/>
  <c r="H174"/>
  <c r="H171"/>
  <c r="H181"/>
  <c r="H195"/>
  <c r="H194"/>
  <c r="H199"/>
  <c r="H198"/>
  <c r="H204"/>
  <c r="H211"/>
  <c r="H214"/>
  <c r="H216"/>
  <c r="H223"/>
  <c r="H222"/>
  <c r="H221"/>
  <c r="H220"/>
  <c r="H219"/>
  <c r="H230"/>
  <c r="H234"/>
  <c r="H237"/>
  <c r="H244"/>
  <c r="H247"/>
  <c r="H250"/>
  <c r="H257"/>
  <c r="H260"/>
  <c r="H267"/>
  <c r="H272"/>
  <c r="H282"/>
  <c r="H281"/>
  <c r="I124"/>
  <c r="I123"/>
  <c r="I129"/>
  <c r="I131"/>
  <c r="I138"/>
  <c r="I137"/>
  <c r="I142"/>
  <c r="I144"/>
  <c r="I149"/>
  <c r="I148"/>
  <c r="I152"/>
  <c r="I151"/>
  <c r="I159"/>
  <c r="I158"/>
  <c r="I163"/>
  <c r="I165"/>
  <c r="I168"/>
  <c r="I167"/>
  <c r="I174"/>
  <c r="I181"/>
  <c r="I180"/>
  <c r="I179"/>
  <c r="I178"/>
  <c r="I177"/>
  <c r="I195"/>
  <c r="I194"/>
  <c r="I199"/>
  <c r="I198"/>
  <c r="I204"/>
  <c r="I211"/>
  <c r="I214"/>
  <c r="I216"/>
  <c r="I223"/>
  <c r="I222"/>
  <c r="I221"/>
  <c r="I220"/>
  <c r="I219"/>
  <c r="I230"/>
  <c r="I234"/>
  <c r="I237"/>
  <c r="I244"/>
  <c r="I247"/>
  <c r="I250"/>
  <c r="I257"/>
  <c r="I260"/>
  <c r="I267"/>
  <c r="I272"/>
  <c r="I275"/>
  <c r="I274"/>
  <c r="I282"/>
  <c r="I281"/>
  <c r="I280"/>
  <c r="I279"/>
  <c r="J124"/>
  <c r="J123"/>
  <c r="J129"/>
  <c r="J131"/>
  <c r="J138"/>
  <c r="J137"/>
  <c r="J142"/>
  <c r="J144"/>
  <c r="J149"/>
  <c r="J148"/>
  <c r="J152"/>
  <c r="J151"/>
  <c r="J159"/>
  <c r="J158"/>
  <c r="J163"/>
  <c r="J165"/>
  <c r="J168"/>
  <c r="J167"/>
  <c r="J174"/>
  <c r="J181"/>
  <c r="J180"/>
  <c r="J179"/>
  <c r="J178"/>
  <c r="J177"/>
  <c r="J195"/>
  <c r="J194"/>
  <c r="J199"/>
  <c r="J198"/>
  <c r="J204"/>
  <c r="J201"/>
  <c r="J211"/>
  <c r="J214"/>
  <c r="J216"/>
  <c r="J223"/>
  <c r="J222"/>
  <c r="J221"/>
  <c r="J230"/>
  <c r="J234"/>
  <c r="J237"/>
  <c r="J244"/>
  <c r="J247"/>
  <c r="J250"/>
  <c r="J257"/>
  <c r="J260"/>
  <c r="J267"/>
  <c r="J272"/>
  <c r="J282"/>
  <c r="J281"/>
  <c r="K124"/>
  <c r="K123"/>
  <c r="K129"/>
  <c r="K131"/>
  <c r="K138"/>
  <c r="K137"/>
  <c r="K142"/>
  <c r="K144"/>
  <c r="K149"/>
  <c r="K148"/>
  <c r="K152"/>
  <c r="K151"/>
  <c r="K159"/>
  <c r="K158"/>
  <c r="K163"/>
  <c r="K165"/>
  <c r="K168"/>
  <c r="K167"/>
  <c r="K174"/>
  <c r="K181"/>
  <c r="K180"/>
  <c r="K179"/>
  <c r="K178"/>
  <c r="K177"/>
  <c r="K195"/>
  <c r="K194"/>
  <c r="K199"/>
  <c r="K198"/>
  <c r="K204"/>
  <c r="K211"/>
  <c r="K214"/>
  <c r="K216"/>
  <c r="K223"/>
  <c r="K222"/>
  <c r="K221"/>
  <c r="K220"/>
  <c r="K219"/>
  <c r="K230"/>
  <c r="K234"/>
  <c r="K237"/>
  <c r="K244"/>
  <c r="K247"/>
  <c r="K250"/>
  <c r="K257"/>
  <c r="K260"/>
  <c r="K267"/>
  <c r="K272"/>
  <c r="K275"/>
  <c r="K274"/>
  <c r="K282"/>
  <c r="K281"/>
  <c r="K280"/>
  <c r="K279"/>
  <c r="L123"/>
  <c r="L121"/>
  <c r="L120"/>
  <c r="L158"/>
  <c r="L162"/>
  <c r="L167"/>
  <c r="L180"/>
  <c r="L179"/>
  <c r="L178"/>
  <c r="L177"/>
  <c r="L194"/>
  <c r="L198"/>
  <c r="L210"/>
  <c r="L209"/>
  <c r="L208"/>
  <c r="L207"/>
  <c r="L222"/>
  <c r="L221"/>
  <c r="L220"/>
  <c r="L219"/>
  <c r="L229"/>
  <c r="L228"/>
  <c r="L227"/>
  <c r="L275"/>
  <c r="L274"/>
  <c r="L281"/>
  <c r="L280"/>
  <c r="L279"/>
  <c r="M123"/>
  <c r="M121"/>
  <c r="M120"/>
  <c r="M158"/>
  <c r="M162"/>
  <c r="M167"/>
  <c r="M180"/>
  <c r="M179"/>
  <c r="M178"/>
  <c r="M177"/>
  <c r="M194"/>
  <c r="M198"/>
  <c r="M210"/>
  <c r="M209"/>
  <c r="M208"/>
  <c r="M207"/>
  <c r="M222"/>
  <c r="M221"/>
  <c r="M220"/>
  <c r="M219"/>
  <c r="M229"/>
  <c r="M228"/>
  <c r="M227"/>
  <c r="M281"/>
  <c r="M280"/>
  <c r="M279"/>
  <c r="E181"/>
  <c r="E180"/>
  <c r="E124"/>
  <c r="E123"/>
  <c r="E129"/>
  <c r="E131"/>
  <c r="E138"/>
  <c r="E142"/>
  <c r="D142"/>
  <c r="E144"/>
  <c r="E149"/>
  <c r="E152"/>
  <c r="E151"/>
  <c r="E159"/>
  <c r="E158"/>
  <c r="D158"/>
  <c r="E163"/>
  <c r="E165"/>
  <c r="E168"/>
  <c r="E174"/>
  <c r="E195"/>
  <c r="E199"/>
  <c r="E198"/>
  <c r="E204"/>
  <c r="E211"/>
  <c r="E214"/>
  <c r="E216"/>
  <c r="D216"/>
  <c r="E223"/>
  <c r="E230"/>
  <c r="D230"/>
  <c r="E234"/>
  <c r="E237"/>
  <c r="E244"/>
  <c r="E247"/>
  <c r="E250"/>
  <c r="E257"/>
  <c r="E254"/>
  <c r="E260"/>
  <c r="E267"/>
  <c r="E272"/>
  <c r="D283"/>
  <c r="E282"/>
  <c r="D256"/>
  <c r="D182"/>
  <c r="D277"/>
  <c r="D273"/>
  <c r="D268"/>
  <c r="D261"/>
  <c r="D259"/>
  <c r="D258"/>
  <c r="D253"/>
  <c r="D252"/>
  <c r="D251"/>
  <c r="D248"/>
  <c r="D246"/>
  <c r="D245"/>
  <c r="D244"/>
  <c r="D239"/>
  <c r="D238"/>
  <c r="D235"/>
  <c r="D233"/>
  <c r="D232"/>
  <c r="D231"/>
  <c r="D224"/>
  <c r="D213"/>
  <c r="D217"/>
  <c r="D215"/>
  <c r="D212"/>
  <c r="D205"/>
  <c r="D200"/>
  <c r="D199"/>
  <c r="D197"/>
  <c r="D196"/>
  <c r="D175"/>
  <c r="D169"/>
  <c r="D166"/>
  <c r="D164"/>
  <c r="D161"/>
  <c r="D160"/>
  <c r="D159"/>
  <c r="D143"/>
  <c r="D150"/>
  <c r="D153"/>
  <c r="D145"/>
  <c r="D140"/>
  <c r="D139"/>
  <c r="D126"/>
  <c r="D132"/>
  <c r="D127"/>
  <c r="D125"/>
  <c r="F18"/>
  <c r="F17"/>
  <c r="F25"/>
  <c r="F29"/>
  <c r="F32"/>
  <c r="F38"/>
  <c r="F40"/>
  <c r="F46"/>
  <c r="F49"/>
  <c r="F54"/>
  <c r="F59"/>
  <c r="F64"/>
  <c r="F72"/>
  <c r="F74"/>
  <c r="F79"/>
  <c r="F78"/>
  <c r="F86"/>
  <c r="F88"/>
  <c r="F92"/>
  <c r="F95"/>
  <c r="F97"/>
  <c r="F101"/>
  <c r="F103"/>
  <c r="F105"/>
  <c r="F108"/>
  <c r="F107"/>
  <c r="G18"/>
  <c r="G17"/>
  <c r="G16"/>
  <c r="G15"/>
  <c r="G14"/>
  <c r="G25"/>
  <c r="G29"/>
  <c r="G32"/>
  <c r="G38"/>
  <c r="G40"/>
  <c r="G46"/>
  <c r="G49"/>
  <c r="G54"/>
  <c r="G59"/>
  <c r="G64"/>
  <c r="G72"/>
  <c r="G74"/>
  <c r="G79"/>
  <c r="G78"/>
  <c r="G77"/>
  <c r="G86"/>
  <c r="G88"/>
  <c r="G85"/>
  <c r="G92"/>
  <c r="G95"/>
  <c r="G97"/>
  <c r="G101"/>
  <c r="G103"/>
  <c r="G105"/>
  <c r="G108"/>
  <c r="H18"/>
  <c r="H25"/>
  <c r="H29"/>
  <c r="H32"/>
  <c r="H38"/>
  <c r="H40"/>
  <c r="H46"/>
  <c r="H49"/>
  <c r="H54"/>
  <c r="H59"/>
  <c r="H64"/>
  <c r="H72"/>
  <c r="H74"/>
  <c r="H79"/>
  <c r="H78"/>
  <c r="H77"/>
  <c r="H86"/>
  <c r="H88"/>
  <c r="H92"/>
  <c r="H95"/>
  <c r="H97"/>
  <c r="H101"/>
  <c r="H103"/>
  <c r="H105"/>
  <c r="H108"/>
  <c r="H107"/>
  <c r="I18"/>
  <c r="I17"/>
  <c r="I16"/>
  <c r="I15"/>
  <c r="I14"/>
  <c r="I25"/>
  <c r="I29"/>
  <c r="I32"/>
  <c r="I38"/>
  <c r="I40"/>
  <c r="I46"/>
  <c r="I49"/>
  <c r="I54"/>
  <c r="I59"/>
  <c r="I64"/>
  <c r="I72"/>
  <c r="I74"/>
  <c r="I79"/>
  <c r="I78"/>
  <c r="I77"/>
  <c r="I86"/>
  <c r="I88"/>
  <c r="I92"/>
  <c r="I95"/>
  <c r="I97"/>
  <c r="I101"/>
  <c r="I103"/>
  <c r="I105"/>
  <c r="I108"/>
  <c r="I107"/>
  <c r="J18"/>
  <c r="J17"/>
  <c r="J16"/>
  <c r="J15"/>
  <c r="J14"/>
  <c r="J25"/>
  <c r="J29"/>
  <c r="J32"/>
  <c r="J38"/>
  <c r="J40"/>
  <c r="J46"/>
  <c r="J49"/>
  <c r="J54"/>
  <c r="J59"/>
  <c r="J64"/>
  <c r="J72"/>
  <c r="J74"/>
  <c r="J79"/>
  <c r="J78"/>
  <c r="J77"/>
  <c r="J86"/>
  <c r="J88"/>
  <c r="J92"/>
  <c r="J95"/>
  <c r="J97"/>
  <c r="J101"/>
  <c r="J103"/>
  <c r="J105"/>
  <c r="J108"/>
  <c r="J107"/>
  <c r="K18"/>
  <c r="K17"/>
  <c r="K16"/>
  <c r="K15"/>
  <c r="K14"/>
  <c r="K25"/>
  <c r="K29"/>
  <c r="K32"/>
  <c r="K38"/>
  <c r="K40"/>
  <c r="K46"/>
  <c r="K49"/>
  <c r="K54"/>
  <c r="K59"/>
  <c r="K64"/>
  <c r="K72"/>
  <c r="K74"/>
  <c r="K79"/>
  <c r="K78"/>
  <c r="K77"/>
  <c r="K86"/>
  <c r="K88"/>
  <c r="K92"/>
  <c r="K95"/>
  <c r="K97"/>
  <c r="K101"/>
  <c r="K103"/>
  <c r="K105"/>
  <c r="K108"/>
  <c r="L17"/>
  <c r="L16"/>
  <c r="L15"/>
  <c r="L14"/>
  <c r="L24"/>
  <c r="L23"/>
  <c r="L78"/>
  <c r="L77"/>
  <c r="L85"/>
  <c r="L94"/>
  <c r="L107"/>
  <c r="M17"/>
  <c r="M16"/>
  <c r="M15"/>
  <c r="M14"/>
  <c r="M24"/>
  <c r="M78"/>
  <c r="M77"/>
  <c r="M85"/>
  <c r="M94"/>
  <c r="M107"/>
  <c r="E18"/>
  <c r="E25"/>
  <c r="E29"/>
  <c r="E32"/>
  <c r="E38"/>
  <c r="E40"/>
  <c r="E46"/>
  <c r="E49"/>
  <c r="E54"/>
  <c r="D54"/>
  <c r="E59"/>
  <c r="E64"/>
  <c r="D64"/>
  <c r="E72"/>
  <c r="E69"/>
  <c r="E79"/>
  <c r="E78"/>
  <c r="E77"/>
  <c r="E86"/>
  <c r="E88"/>
  <c r="E92"/>
  <c r="D92"/>
  <c r="E95"/>
  <c r="E97"/>
  <c r="E101"/>
  <c r="D101"/>
  <c r="E103"/>
  <c r="E105"/>
  <c r="E108"/>
  <c r="E107"/>
  <c r="D109"/>
  <c r="D106"/>
  <c r="D104"/>
  <c r="D102"/>
  <c r="D100"/>
  <c r="D99"/>
  <c r="D98"/>
  <c r="D96"/>
  <c r="D93"/>
  <c r="D91"/>
  <c r="D90"/>
  <c r="D89"/>
  <c r="D87"/>
  <c r="D80"/>
  <c r="D76"/>
  <c r="D73"/>
  <c r="D65"/>
  <c r="D61"/>
  <c r="D60"/>
  <c r="D58"/>
  <c r="D57"/>
  <c r="D56"/>
  <c r="D55"/>
  <c r="D53"/>
  <c r="D52"/>
  <c r="D51"/>
  <c r="D50"/>
  <c r="D47"/>
  <c r="D43"/>
  <c r="D42"/>
  <c r="D41"/>
  <c r="D39"/>
  <c r="D37"/>
  <c r="D36"/>
  <c r="D35"/>
  <c r="D34"/>
  <c r="D33"/>
  <c r="D30"/>
  <c r="D28"/>
  <c r="D27"/>
  <c r="D26"/>
  <c r="D117"/>
  <c r="D19"/>
  <c r="G12" i="1"/>
  <c r="H12"/>
  <c r="F12"/>
  <c r="B31" i="2"/>
  <c r="F22" i="1"/>
  <c r="H22"/>
  <c r="G22"/>
  <c r="E281" i="5"/>
  <c r="H210"/>
  <c r="H209"/>
  <c r="G94"/>
  <c r="I210"/>
  <c r="I209"/>
  <c r="I208"/>
  <c r="I207"/>
  <c r="M23"/>
  <c r="M22"/>
  <c r="M21"/>
  <c r="H17"/>
  <c r="H16"/>
  <c r="H15"/>
  <c r="H14"/>
  <c r="G107"/>
  <c r="E222"/>
  <c r="E221"/>
  <c r="E220"/>
  <c r="E219"/>
  <c r="L193"/>
  <c r="L192"/>
  <c r="L191"/>
  <c r="G229"/>
  <c r="K210"/>
  <c r="K209"/>
  <c r="K208"/>
  <c r="K207"/>
  <c r="K162"/>
  <c r="J48"/>
  <c r="F31"/>
  <c r="H141"/>
  <c r="I171"/>
  <c r="J171"/>
  <c r="I229"/>
  <c r="E210"/>
  <c r="E209"/>
  <c r="E208"/>
  <c r="E207"/>
  <c r="J128"/>
  <c r="J122"/>
  <c r="J121"/>
  <c r="J120"/>
  <c r="I128"/>
  <c r="H229"/>
  <c r="H128"/>
  <c r="H122"/>
  <c r="G162"/>
  <c r="K128"/>
  <c r="F128"/>
  <c r="F122"/>
  <c r="F121"/>
  <c r="F120"/>
  <c r="G274"/>
  <c r="J220"/>
  <c r="J219"/>
  <c r="F178"/>
  <c r="F177"/>
  <c r="J229"/>
  <c r="I141"/>
  <c r="E128"/>
  <c r="E122"/>
  <c r="E121"/>
  <c r="E120"/>
  <c r="E171"/>
  <c r="D70"/>
  <c r="D116"/>
  <c r="K69"/>
  <c r="K48"/>
  <c r="K31"/>
  <c r="I69"/>
  <c r="I48"/>
  <c r="I31"/>
  <c r="H69"/>
  <c r="G69"/>
  <c r="G31"/>
  <c r="E141"/>
  <c r="H48"/>
  <c r="F48"/>
  <c r="K171"/>
  <c r="G141"/>
  <c r="D44"/>
  <c r="D62"/>
  <c r="K94"/>
  <c r="G48"/>
  <c r="D79"/>
  <c r="D272"/>
  <c r="D260"/>
  <c r="D257"/>
  <c r="D247"/>
  <c r="D237"/>
  <c r="D211"/>
  <c r="G210"/>
  <c r="G209"/>
  <c r="G208"/>
  <c r="F210"/>
  <c r="F209"/>
  <c r="F208"/>
  <c r="E187"/>
  <c r="E186"/>
  <c r="E185"/>
  <c r="E184"/>
  <c r="G171"/>
  <c r="E94"/>
  <c r="E17"/>
  <c r="E16"/>
  <c r="E15"/>
  <c r="E14"/>
  <c r="D18"/>
  <c r="J85"/>
  <c r="D40"/>
  <c r="E167"/>
  <c r="D168"/>
  <c r="E137"/>
  <c r="D138"/>
  <c r="F69"/>
  <c r="J69"/>
  <c r="D97"/>
  <c r="D32"/>
  <c r="D282"/>
  <c r="D234"/>
  <c r="D223"/>
  <c r="D214"/>
  <c r="D204"/>
  <c r="D165"/>
  <c r="D131"/>
  <c r="K201"/>
  <c r="J162"/>
  <c r="G201"/>
  <c r="D146"/>
  <c r="F229"/>
  <c r="D242"/>
  <c r="I24"/>
  <c r="H85"/>
  <c r="G24"/>
  <c r="L157"/>
  <c r="L156"/>
  <c r="L155"/>
  <c r="K229"/>
  <c r="K141"/>
  <c r="K136"/>
  <c r="K135"/>
  <c r="K134"/>
  <c r="I162"/>
  <c r="K122"/>
  <c r="K121"/>
  <c r="K120"/>
  <c r="E48"/>
  <c r="I94"/>
  <c r="I85"/>
  <c r="H94"/>
  <c r="D59"/>
  <c r="E194"/>
  <c r="D195"/>
  <c r="E148"/>
  <c r="D149"/>
  <c r="M157"/>
  <c r="M156"/>
  <c r="M155"/>
  <c r="D250"/>
  <c r="J236"/>
  <c r="F193"/>
  <c r="F192"/>
  <c r="F191"/>
  <c r="F171"/>
  <c r="D174"/>
  <c r="F141"/>
  <c r="F136"/>
  <c r="F135"/>
  <c r="D144"/>
  <c r="D105"/>
  <c r="D95"/>
  <c r="D74"/>
  <c r="D38"/>
  <c r="F24"/>
  <c r="D29"/>
  <c r="D124"/>
  <c r="H180"/>
  <c r="D181"/>
  <c r="D163"/>
  <c r="H151"/>
  <c r="D152"/>
  <c r="I201"/>
  <c r="I193"/>
  <c r="I192"/>
  <c r="I191"/>
  <c r="G264"/>
  <c r="I264"/>
  <c r="K264"/>
  <c r="D46"/>
  <c r="D267"/>
  <c r="D254"/>
  <c r="D129"/>
  <c r="K236"/>
  <c r="I236"/>
  <c r="H236"/>
  <c r="G128"/>
  <c r="F249"/>
  <c r="F236"/>
  <c r="H201"/>
  <c r="F264"/>
  <c r="H264"/>
  <c r="J264"/>
  <c r="E236"/>
  <c r="E201"/>
  <c r="E264"/>
  <c r="G236"/>
  <c r="D262"/>
  <c r="D269"/>
  <c r="D240"/>
  <c r="D265"/>
  <c r="E113"/>
  <c r="E112"/>
  <c r="E111"/>
  <c r="D276"/>
  <c r="F274"/>
  <c r="D275"/>
  <c r="G122"/>
  <c r="G121"/>
  <c r="G120"/>
  <c r="H179"/>
  <c r="H178"/>
  <c r="H177"/>
  <c r="D48"/>
  <c r="F207"/>
  <c r="B16" i="2"/>
  <c r="B46"/>
  <c r="F114" i="5"/>
  <c r="D115"/>
  <c r="G279"/>
  <c r="J94"/>
  <c r="F85"/>
  <c r="K249"/>
  <c r="K228"/>
  <c r="J249"/>
  <c r="I249"/>
  <c r="I228"/>
  <c r="K85"/>
  <c r="E229"/>
  <c r="E162"/>
  <c r="M193"/>
  <c r="M192"/>
  <c r="M191"/>
  <c r="L134"/>
  <c r="H249"/>
  <c r="H228"/>
  <c r="H227"/>
  <c r="G249"/>
  <c r="H31"/>
  <c r="E249"/>
  <c r="F113"/>
  <c r="D114"/>
  <c r="D284"/>
  <c r="G136"/>
  <c r="G135"/>
  <c r="G134"/>
  <c r="J280"/>
  <c r="J279"/>
  <c r="H280"/>
  <c r="H279"/>
  <c r="F280"/>
  <c r="F279"/>
  <c r="D172"/>
  <c r="D202"/>
  <c r="D285"/>
  <c r="D9"/>
  <c r="G228"/>
  <c r="G227"/>
  <c r="G226"/>
  <c r="D128"/>
  <c r="I84"/>
  <c r="I83"/>
  <c r="I82"/>
  <c r="K8"/>
  <c r="K7"/>
  <c r="K6"/>
  <c r="K5"/>
  <c r="D11"/>
  <c r="J141"/>
  <c r="D123"/>
  <c r="E228"/>
  <c r="E227"/>
  <c r="D69"/>
  <c r="H136"/>
  <c r="H135"/>
  <c r="H134"/>
  <c r="L226"/>
  <c r="D113"/>
  <c r="H226"/>
  <c r="D229"/>
  <c r="J228"/>
  <c r="J227"/>
  <c r="E193"/>
  <c r="E192"/>
  <c r="E191"/>
  <c r="F23"/>
  <c r="I122"/>
  <c r="I121"/>
  <c r="I120"/>
  <c r="H162"/>
  <c r="F157"/>
  <c r="F156"/>
  <c r="F155"/>
  <c r="D264"/>
  <c r="D236"/>
  <c r="F228"/>
  <c r="F227"/>
  <c r="J24"/>
  <c r="F94"/>
  <c r="M134"/>
  <c r="J210"/>
  <c r="D201"/>
  <c r="D188"/>
  <c r="H84"/>
  <c r="H83"/>
  <c r="H82"/>
  <c r="G84"/>
  <c r="G83"/>
  <c r="G82"/>
  <c r="I157"/>
  <c r="I156"/>
  <c r="I155"/>
  <c r="D171"/>
  <c r="H208"/>
  <c r="H207"/>
  <c r="D94"/>
  <c r="F84"/>
  <c r="F83"/>
  <c r="F82"/>
  <c r="J193"/>
  <c r="J192"/>
  <c r="J191"/>
  <c r="D194"/>
  <c r="D274"/>
  <c r="I136"/>
  <c r="I135"/>
  <c r="I134"/>
  <c r="G221"/>
  <c r="D222"/>
  <c r="G157"/>
  <c r="G156"/>
  <c r="G155"/>
  <c r="D167"/>
  <c r="G207"/>
  <c r="H121"/>
  <c r="F77"/>
  <c r="D78"/>
  <c r="E136"/>
  <c r="E135"/>
  <c r="E134"/>
  <c r="D151"/>
  <c r="E179"/>
  <c r="D180"/>
  <c r="J136"/>
  <c r="D148"/>
  <c r="D198"/>
  <c r="F184"/>
  <c r="I186"/>
  <c r="I185"/>
  <c r="I184"/>
  <c r="D187"/>
  <c r="F112"/>
  <c r="F111"/>
  <c r="D111"/>
  <c r="J226"/>
  <c r="J84"/>
  <c r="J83"/>
  <c r="J82"/>
  <c r="G193"/>
  <c r="G192"/>
  <c r="G191"/>
  <c r="J157"/>
  <c r="J156"/>
  <c r="J155"/>
  <c r="K24"/>
  <c r="D72"/>
  <c r="J31"/>
  <c r="H24"/>
  <c r="H23"/>
  <c r="H22"/>
  <c r="H21"/>
  <c r="H4"/>
  <c r="K193"/>
  <c r="K192"/>
  <c r="K191"/>
  <c r="H157"/>
  <c r="H156"/>
  <c r="H155"/>
  <c r="L119"/>
  <c r="D162"/>
  <c r="I227"/>
  <c r="I226"/>
  <c r="K227"/>
  <c r="K226"/>
  <c r="F226"/>
  <c r="D141"/>
  <c r="D103"/>
  <c r="D86"/>
  <c r="D228"/>
  <c r="F134"/>
  <c r="I119"/>
  <c r="E280"/>
  <c r="D281"/>
  <c r="K107"/>
  <c r="D108"/>
  <c r="K157"/>
  <c r="K156"/>
  <c r="K155"/>
  <c r="D137"/>
  <c r="D112"/>
  <c r="D249"/>
  <c r="E157"/>
  <c r="G23"/>
  <c r="G22"/>
  <c r="G21"/>
  <c r="G4"/>
  <c r="I23"/>
  <c r="I22"/>
  <c r="I21"/>
  <c r="I4"/>
  <c r="D88"/>
  <c r="E85"/>
  <c r="D49"/>
  <c r="E31"/>
  <c r="D31"/>
  <c r="E24"/>
  <c r="D25"/>
  <c r="M84"/>
  <c r="M83"/>
  <c r="M82"/>
  <c r="M4"/>
  <c r="L84"/>
  <c r="L83"/>
  <c r="L82"/>
  <c r="L22"/>
  <c r="L21"/>
  <c r="L4"/>
  <c r="K23"/>
  <c r="K22"/>
  <c r="K21"/>
  <c r="M226"/>
  <c r="M119"/>
  <c r="H193"/>
  <c r="D8"/>
  <c r="E7"/>
  <c r="F16"/>
  <c r="D17"/>
  <c r="D227"/>
  <c r="K119"/>
  <c r="F119"/>
  <c r="D186"/>
  <c r="J23"/>
  <c r="J22"/>
  <c r="J21"/>
  <c r="J4"/>
  <c r="D122"/>
  <c r="D184"/>
  <c r="J209"/>
  <c r="D210"/>
  <c r="D185"/>
  <c r="D136"/>
  <c r="J135"/>
  <c r="E178"/>
  <c r="D179"/>
  <c r="F22"/>
  <c r="F21"/>
  <c r="D77"/>
  <c r="H120"/>
  <c r="D120"/>
  <c r="D121"/>
  <c r="G220"/>
  <c r="D221"/>
  <c r="E84"/>
  <c r="D85"/>
  <c r="K84"/>
  <c r="K83"/>
  <c r="K82"/>
  <c r="K4"/>
  <c r="D107"/>
  <c r="E279"/>
  <c r="D280"/>
  <c r="H192"/>
  <c r="D193"/>
  <c r="D24"/>
  <c r="E23"/>
  <c r="E156"/>
  <c r="D157"/>
  <c r="D7"/>
  <c r="E6"/>
  <c r="F15"/>
  <c r="D16"/>
  <c r="J208"/>
  <c r="D209"/>
  <c r="G219"/>
  <c r="D220"/>
  <c r="E177"/>
  <c r="D177"/>
  <c r="D178"/>
  <c r="J134"/>
  <c r="D135"/>
  <c r="D23"/>
  <c r="E22"/>
  <c r="H191"/>
  <c r="D192"/>
  <c r="D279"/>
  <c r="E226"/>
  <c r="D226"/>
  <c r="E83"/>
  <c r="D84"/>
  <c r="D156"/>
  <c r="E155"/>
  <c r="D6"/>
  <c r="E5"/>
  <c r="D15"/>
  <c r="F14"/>
  <c r="F4"/>
  <c r="D5"/>
  <c r="J207"/>
  <c r="D207"/>
  <c r="D208"/>
  <c r="J119"/>
  <c r="D134"/>
  <c r="D219"/>
  <c r="G119"/>
  <c r="E21"/>
  <c r="D22"/>
  <c r="D155"/>
  <c r="E119"/>
  <c r="D83"/>
  <c r="D82"/>
  <c r="E82"/>
  <c r="H119"/>
  <c r="D191"/>
  <c r="D14"/>
  <c r="E4"/>
  <c r="D119"/>
  <c r="D21"/>
  <c r="D4"/>
</calcChain>
</file>

<file path=xl/comments1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38"/>
          </rPr>
          <t>mkralik:</t>
        </r>
        <r>
          <rPr>
            <sz val="8"/>
            <color indexed="81"/>
            <rFont val="Tahoma"/>
            <family val="2"/>
            <charset val="238"/>
          </rPr>
          <t xml:space="preserve">
na 5.razini planiranja</t>
        </r>
      </text>
    </comment>
    <comment ref="L2" authorId="0">
      <text>
        <r>
          <rPr>
            <b/>
            <sz val="8"/>
            <color indexed="81"/>
            <rFont val="Tahoma"/>
            <family val="2"/>
            <charset val="238"/>
          </rPr>
          <t>mkralik:</t>
        </r>
        <r>
          <rPr>
            <sz val="8"/>
            <color indexed="81"/>
            <rFont val="Tahoma"/>
            <family val="2"/>
            <charset val="238"/>
          </rPr>
          <t xml:space="preserve">
na 2. razini planiranja</t>
        </r>
      </text>
    </comment>
    <comment ref="M2" authorId="0">
      <text>
        <r>
          <rPr>
            <b/>
            <sz val="8"/>
            <color indexed="81"/>
            <rFont val="Tahoma"/>
            <family val="2"/>
            <charset val="238"/>
          </rPr>
          <t>mkralik:</t>
        </r>
        <r>
          <rPr>
            <sz val="8"/>
            <color indexed="81"/>
            <rFont val="Tahoma"/>
            <family val="2"/>
            <charset val="238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<sst xmlns="http://schemas.openxmlformats.org/spreadsheetml/2006/main" count="368" uniqueCount="184">
  <si>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</si>
  <si>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</si>
  <si>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</si>
  <si>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</si>
  <si>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</si>
  <si>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</si>
  <si>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</si>
  <si>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</si>
  <si>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</si>
  <si>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</si>
  <si>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</si>
  <si>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</si>
  <si>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</si>
  <si>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</si>
  <si>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</si>
  <si>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</si>
  <si>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</si>
  <si>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</si>
  <si>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</si>
  <si>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</si>
  <si>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</si>
  <si>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</si>
  <si>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</si>
  <si>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</si>
  <si>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</si>
  <si>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</si>
  <si>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</si>
  <si>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</si>
  <si>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</si>
  <si>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</si>
  <si>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</si>
  <si>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</si>
  <si>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</si>
  <si>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</si>
  <si>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</si>
  <si>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Program 7006</t>
  </si>
  <si>
    <t>Rashodi za nabavu proizvedene dugotrajne imovine</t>
  </si>
  <si>
    <t>Uredska oprema i namještaj</t>
  </si>
  <si>
    <t>INVESTICIJSKO ODRŽAVANJE OBJEKATA I OPREME U OSNOVNOM ŠKOLSTVU</t>
  </si>
  <si>
    <t>Rashodi poslovanja</t>
  </si>
  <si>
    <t>Usluge tekućeg i investicijskog održavanja</t>
  </si>
  <si>
    <t>A 7006 04</t>
  </si>
  <si>
    <t>FINANCIRANJE OPĆIH TROŠKOVA OSNOVNOG ŠKOLSTVA</t>
  </si>
  <si>
    <t>Službena putovanja</t>
  </si>
  <si>
    <t>Stručno usavršavanje zaposlenika</t>
  </si>
  <si>
    <t>Energija</t>
  </si>
  <si>
    <t>Usluge telefona, pošte i prijevoza</t>
  </si>
  <si>
    <t>Komunalne usluge</t>
  </si>
  <si>
    <t>Ostale usluge</t>
  </si>
  <si>
    <t>Premije osiguranja</t>
  </si>
  <si>
    <t>Članarine</t>
  </si>
  <si>
    <t>Financijski rashodi</t>
  </si>
  <si>
    <t>FINANCIRANJE STVARNIH TROŠKOVA OSNOVNOG ŠKOLSTVA</t>
  </si>
  <si>
    <t>Materijal i sirovine</t>
  </si>
  <si>
    <t>Program 7008</t>
  </si>
  <si>
    <t>SUFINANCIRANJE OPREMANJA ŠKOLSKIH KNJIŽNICA OBAVEZNOM ŠKOLSKOM LEKTIROM OSNOVNIH ŠKOLA</t>
  </si>
  <si>
    <t>Knjige</t>
  </si>
  <si>
    <t>2017.</t>
  </si>
  <si>
    <t>Pozicija</t>
  </si>
  <si>
    <r>
      <t xml:space="preserve">PLAN RASHODA I IZDATAKA ZA </t>
    </r>
    <r>
      <rPr>
        <b/>
        <sz val="14"/>
        <color indexed="17"/>
        <rFont val="Arial"/>
        <family val="2"/>
        <charset val="238"/>
      </rPr>
      <t>OŠ DORE PEJAČEVIĆ NAŠICE</t>
    </r>
  </si>
  <si>
    <r>
      <t xml:space="preserve">PLAN PRIHODA I PRIMITAKA ZA </t>
    </r>
    <r>
      <rPr>
        <b/>
        <sz val="14"/>
        <color indexed="17"/>
        <rFont val="Arial"/>
        <family val="2"/>
        <charset val="238"/>
      </rPr>
      <t>OŠ DORE PEJAČEVIĆ NAŠICE</t>
    </r>
  </si>
  <si>
    <t>Dnevnice za službeni put u zemlji</t>
  </si>
  <si>
    <t>Naknade za smještaj na sl.putu u zemlji</t>
  </si>
  <si>
    <t>Naknade za prijevoz na sl.putu u zemlji</t>
  </si>
  <si>
    <t>Seminari, savjetovanja, simpoziji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</si>
  <si>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</si>
  <si>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</si>
  <si>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</si>
  <si>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</si>
  <si>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</si>
  <si>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</si>
  <si>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</si>
  <si>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</si>
  <si>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</si>
  <si>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Materijal I dijelovi za tekuće i investicijsko održavanje</t>
  </si>
  <si>
    <t>Mat. i dijelovi za tek. i  inv.održ.građevinskih objekata</t>
  </si>
  <si>
    <t>Mat. i dijelovi za tek. i inv.održ.postrojenja i opreme</t>
  </si>
  <si>
    <t>Mat. i dijelovi za tek. i inv.održ.transportnih sredstava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</si>
  <si>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</si>
  <si>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</si>
  <si>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</si>
  <si>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</si>
  <si>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</si>
  <si>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</si>
  <si>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</si>
  <si>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</si>
  <si>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</si>
  <si>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</si>
  <si>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</si>
  <si>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</si>
  <si>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</si>
  <si>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</si>
  <si>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Zdravstvene usluge</t>
  </si>
  <si>
    <t>Obvezni i preventivni zdravstv.pregledi zaposlenika</t>
  </si>
  <si>
    <t>Ostali zdravstvene i veterinarske usluge</t>
  </si>
  <si>
    <t>Intelektualne I osobne usluge</t>
  </si>
  <si>
    <t>Ostale intelektualne usluge</t>
  </si>
  <si>
    <t>Usluge pri registraciji prijevoznih sredstava</t>
  </si>
  <si>
    <t>Premije osiguranja prijevoznih sredstava</t>
  </si>
  <si>
    <t>Tuzemne članarine</t>
  </si>
  <si>
    <t>Ostali nespomenuti rashodi poslovnja</t>
  </si>
  <si>
    <t xml:space="preserve">Ostali nespomenuti rashodi </t>
  </si>
  <si>
    <t>Bankarske usluge I usluge platnog prometa</t>
  </si>
  <si>
    <t>Usluge platnog prometa</t>
  </si>
  <si>
    <t>Prijevoz učenika</t>
  </si>
  <si>
    <t>Auto gume</t>
  </si>
  <si>
    <t>Sitan inventar i auto gume</t>
  </si>
  <si>
    <t>Knjige u knjižnicama</t>
  </si>
  <si>
    <t>FINANCIRANJE OSNOVNOG ŠKOLSTVA IZNAD MINIMALNOG STANDARDA</t>
  </si>
  <si>
    <t>STRUČNI AKTIV</t>
  </si>
  <si>
    <t>ŠKOLSKI SPORTSKI KLUB</t>
  </si>
  <si>
    <t>UČENIČKA ZADRUGA</t>
  </si>
  <si>
    <t>Prihodi od nef. imovine i nadokn. šteta s osnova osiguranja</t>
  </si>
  <si>
    <t>SUFINANCIRANJE</t>
  </si>
  <si>
    <t>ŠKOLSKA KUHINJA</t>
  </si>
  <si>
    <t>ŠKOLSKI IZLETI</t>
  </si>
  <si>
    <t>OSTALI VLASTITI PRIHODI</t>
  </si>
  <si>
    <t>Namirnice</t>
  </si>
  <si>
    <t>Ostale usluge za komunik.i prijevoz</t>
  </si>
  <si>
    <t>Uredski mater.i ostali mater.rashodi</t>
  </si>
  <si>
    <t>Ostali materijal za potrebe redovn.poslov.</t>
  </si>
  <si>
    <t>Sitan inventar</t>
  </si>
  <si>
    <t>Materijal i sredstva za čišćenje i održavanje</t>
  </si>
  <si>
    <t>Literatura (časopisi, testovi)</t>
  </si>
  <si>
    <t>VOLONTERI</t>
  </si>
  <si>
    <t>Naknade troš.osobama izvan radnog vrem.</t>
  </si>
  <si>
    <t>Naknade ostalih troškova</t>
  </si>
  <si>
    <t>Naknade troš.osob.izvan radnog odnosa</t>
  </si>
  <si>
    <t>Ostale usluge za komunikaciju i prijevoz</t>
  </si>
  <si>
    <t>Usluge tek. i inv. održ. opreme</t>
  </si>
  <si>
    <t>Računala i računalna oprema</t>
  </si>
  <si>
    <t>67111 (županija)</t>
  </si>
  <si>
    <t>Namjenski primici od zaduživanja i fin.imovine</t>
  </si>
  <si>
    <t>Namjenski primici od zaduživanja i financijske imovine</t>
  </si>
  <si>
    <t>Ukupno prihodi i primici za 2017.</t>
  </si>
  <si>
    <t>2018.</t>
  </si>
  <si>
    <t>PROJEKCIJA PLANA ZA 2018.</t>
  </si>
  <si>
    <t>Ukupno prihodi i primici za 2018.</t>
  </si>
  <si>
    <t>Usluge tek. i inv. održ. građ. objekata</t>
  </si>
  <si>
    <t>POMAGAČI U NASTAVI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</si>
  <si>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</si>
  <si>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</si>
  <si>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</si>
  <si>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</si>
  <si>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</si>
  <si>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</si>
  <si>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</si>
  <si>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r>
      <t xml:space="preserve">PRIJEDLOG FINANCIJSKOG PLANA </t>
    </r>
    <r>
      <rPr>
        <b/>
        <sz val="14"/>
        <color indexed="17"/>
        <rFont val="Arial"/>
        <family val="2"/>
        <charset val="238"/>
      </rPr>
      <t>OŠ DORE PEJAČEVIĆ NAŠICE</t>
    </r>
    <r>
      <rPr>
        <b/>
        <sz val="14"/>
        <color indexed="8"/>
        <rFont val="Arial"/>
        <family val="2"/>
        <charset val="238"/>
      </rPr>
      <t xml:space="preserve">  ZA 2017. I                                                                                                                                                PROJEKCIJA PLANA ZA  2018. I 2019. GODINU</t>
    </r>
  </si>
  <si>
    <t>Ostale računalne usluge</t>
  </si>
  <si>
    <t>Računalne usluge</t>
  </si>
  <si>
    <t>Grafičke i tisk.usluge, u.kopir. i uvezivanja</t>
  </si>
  <si>
    <t>Uređenje prostora</t>
  </si>
  <si>
    <t>Reprezentacija</t>
  </si>
  <si>
    <t>Rashodi protokola (vijenci, cvijeće, svijeće i sl.)</t>
  </si>
  <si>
    <t>članarina</t>
  </si>
  <si>
    <t>Članarine i norme</t>
  </si>
  <si>
    <t>Ostali nesp.rash.(osig., šk.pred., crv.kr.,fotog.)</t>
  </si>
  <si>
    <t>članarina za eko-školu</t>
  </si>
  <si>
    <t xml:space="preserve">Bankarske usluge </t>
  </si>
  <si>
    <t>Zatezne kamate iz poslovnih odnosa</t>
  </si>
  <si>
    <t>Pristojbe i naknade</t>
  </si>
  <si>
    <t>Javnobilježničke pristojbe</t>
  </si>
  <si>
    <t>Sudske pristojbe</t>
  </si>
  <si>
    <t>Poštarina</t>
  </si>
  <si>
    <t>67121 (županija)</t>
  </si>
  <si>
    <t>OPREMANJE USTANOVA OSNOVNOG ŠKOLSTVA</t>
  </si>
  <si>
    <t>Uređaji, strojevi i oprema za ostale namjene</t>
  </si>
  <si>
    <t>Oprema</t>
  </si>
  <si>
    <t>K 7006 01</t>
  </si>
  <si>
    <t>K 7006 02</t>
  </si>
  <si>
    <t>A 7006 03</t>
  </si>
  <si>
    <t>K 7008 01</t>
  </si>
  <si>
    <t>A 7011 01</t>
  </si>
  <si>
    <t>A 7011 02</t>
  </si>
  <si>
    <t>A 7011 03</t>
  </si>
  <si>
    <t>A 7011 04</t>
  </si>
  <si>
    <t>A 7011 05</t>
  </si>
  <si>
    <t>A 7011 06</t>
  </si>
  <si>
    <t>A 7011 07</t>
  </si>
  <si>
    <t>A 7011 08</t>
  </si>
  <si>
    <t>A 7011 09</t>
  </si>
  <si>
    <t>Program 7011</t>
  </si>
  <si>
    <t>FINANCIRANJE ŠKOLSTVA IZVAN ŽUPANIJSKOG PRORAČUNA</t>
  </si>
  <si>
    <t>Rashodi za nabavu proizv. dugotr. imovine</t>
  </si>
</sst>
</file>

<file path=xl/styles.xml><?xml version="1.0" encoding="utf-8"?>
<styleSheet xmlns="http://schemas.openxmlformats.org/spreadsheetml/2006/main">
  <numFmts count="2">
    <numFmt numFmtId="171" formatCode="_-* #,##0.00_-;\-* #,##0.00_-;_-* &quot;-&quot;??_-;_-@_-"/>
    <numFmt numFmtId="178" formatCode="#,##0.00_ ;[Red]\-#,##0.00\ "/>
  </numFmts>
  <fonts count="47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color indexed="17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.85"/>
      <color indexed="8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0" borderId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0" fontId="19" fillId="0" borderId="0" xfId="0" applyFont="1"/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1" fontId="20" fillId="0" borderId="10" xfId="0" applyNumberFormat="1" applyFont="1" applyBorder="1" applyAlignment="1">
      <alignment wrapText="1"/>
    </xf>
    <xf numFmtId="3" fontId="19" fillId="0" borderId="11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quotePrefix="1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 applyAlignment="1" applyProtection="1"/>
    <xf numFmtId="0" fontId="28" fillId="0" borderId="12" xfId="0" quotePrefix="1" applyFont="1" applyBorder="1" applyAlignment="1">
      <alignment horizontal="left" vertical="center" wrapText="1"/>
    </xf>
    <xf numFmtId="0" fontId="28" fillId="0" borderId="12" xfId="0" quotePrefix="1" applyFont="1" applyBorder="1" applyAlignment="1">
      <alignment horizontal="center" vertical="center" wrapText="1"/>
    </xf>
    <xf numFmtId="0" fontId="25" fillId="0" borderId="12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0" fontId="32" fillId="0" borderId="0" xfId="0" quotePrefix="1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13" xfId="0" quotePrefix="1" applyFont="1" applyBorder="1" applyAlignment="1">
      <alignment horizontal="left" wrapText="1"/>
    </xf>
    <xf numFmtId="0" fontId="32" fillId="0" borderId="12" xfId="0" quotePrefix="1" applyFont="1" applyBorder="1" applyAlignment="1">
      <alignment horizontal="left" wrapText="1"/>
    </xf>
    <xf numFmtId="0" fontId="32" fillId="0" borderId="12" xfId="0" quotePrefix="1" applyFont="1" applyBorder="1" applyAlignment="1">
      <alignment horizontal="center" wrapText="1"/>
    </xf>
    <xf numFmtId="0" fontId="32" fillId="0" borderId="12" xfId="0" quotePrefix="1" applyNumberFormat="1" applyFont="1" applyFill="1" applyBorder="1" applyAlignment="1" applyProtection="1">
      <alignment horizontal="left"/>
    </xf>
    <xf numFmtId="0" fontId="25" fillId="0" borderId="14" xfId="0" applyNumberFormat="1" applyFont="1" applyFill="1" applyBorder="1" applyAlignment="1" applyProtection="1">
      <alignment horizont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/>
    <xf numFmtId="3" fontId="32" fillId="0" borderId="14" xfId="0" applyNumberFormat="1" applyFont="1" applyBorder="1" applyAlignment="1">
      <alignment horizontal="right"/>
    </xf>
    <xf numFmtId="3" fontId="32" fillId="0" borderId="14" xfId="0" applyNumberFormat="1" applyFont="1" applyFill="1" applyBorder="1" applyAlignment="1" applyProtection="1">
      <alignment horizontal="right" wrapText="1"/>
    </xf>
    <xf numFmtId="0" fontId="34" fillId="0" borderId="12" xfId="0" applyNumberFormat="1" applyFont="1" applyFill="1" applyBorder="1" applyAlignment="1" applyProtection="1">
      <alignment wrapText="1"/>
    </xf>
    <xf numFmtId="3" fontId="32" fillId="0" borderId="13" xfId="0" applyNumberFormat="1" applyFont="1" applyBorder="1" applyAlignment="1">
      <alignment horizontal="right"/>
    </xf>
    <xf numFmtId="0" fontId="32" fillId="0" borderId="12" xfId="0" quotePrefix="1" applyFont="1" applyBorder="1" applyAlignment="1">
      <alignment horizontal="left"/>
    </xf>
    <xf numFmtId="0" fontId="32" fillId="0" borderId="12" xfId="0" applyNumberFormat="1" applyFont="1" applyFill="1" applyBorder="1" applyAlignment="1" applyProtection="1">
      <alignment wrapText="1"/>
    </xf>
    <xf numFmtId="0" fontId="34" fillId="0" borderId="12" xfId="0" applyNumberFormat="1" applyFont="1" applyFill="1" applyBorder="1" applyAlignment="1" applyProtection="1">
      <alignment horizontal="center" wrapText="1"/>
    </xf>
    <xf numFmtId="0" fontId="33" fillId="0" borderId="14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1" fontId="20" fillId="18" borderId="16" xfId="0" applyNumberFormat="1" applyFont="1" applyFill="1" applyBorder="1" applyAlignment="1">
      <alignment horizontal="right" vertical="top" wrapText="1"/>
    </xf>
    <xf numFmtId="1" fontId="20" fillId="0" borderId="16" xfId="0" applyNumberFormat="1" applyFont="1" applyFill="1" applyBorder="1" applyAlignment="1">
      <alignment horizontal="right" vertical="top" wrapText="1"/>
    </xf>
    <xf numFmtId="1" fontId="20" fillId="0" borderId="17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Border="1" applyAlignment="1" applyProtection="1"/>
    <xf numFmtId="4" fontId="39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178" fontId="39" fillId="0" borderId="0" xfId="43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4" fontId="25" fillId="19" borderId="0" xfId="0" applyNumberFormat="1" applyFont="1" applyFill="1" applyBorder="1" applyAlignment="1" applyProtection="1">
      <alignment horizontal="center" vertical="center" wrapText="1"/>
    </xf>
    <xf numFmtId="0" fontId="37" fillId="19" borderId="0" xfId="0" applyFont="1" applyFill="1" applyBorder="1" applyAlignment="1">
      <alignment vertical="top"/>
    </xf>
    <xf numFmtId="0" fontId="37" fillId="19" borderId="0" xfId="0" applyFont="1" applyFill="1" applyBorder="1" applyAlignment="1">
      <alignment vertical="top" wrapText="1"/>
    </xf>
    <xf numFmtId="178" fontId="37" fillId="19" borderId="0" xfId="43" applyNumberFormat="1" applyFont="1" applyFill="1" applyBorder="1" applyAlignment="1">
      <alignment wrapText="1"/>
    </xf>
    <xf numFmtId="0" fontId="39" fillId="20" borderId="0" xfId="0" applyFont="1" applyFill="1" applyBorder="1" applyAlignment="1">
      <alignment vertical="top"/>
    </xf>
    <xf numFmtId="0" fontId="38" fillId="20" borderId="0" xfId="0" applyFont="1" applyFill="1" applyBorder="1" applyAlignment="1">
      <alignment vertical="top" wrapText="1"/>
    </xf>
    <xf numFmtId="0" fontId="38" fillId="20" borderId="0" xfId="0" applyFont="1" applyFill="1" applyBorder="1" applyAlignment="1">
      <alignment vertical="top"/>
    </xf>
    <xf numFmtId="0" fontId="38" fillId="20" borderId="0" xfId="0" applyFont="1" applyFill="1" applyBorder="1" applyAlignment="1">
      <alignment horizontal="center" vertical="top"/>
    </xf>
    <xf numFmtId="0" fontId="39" fillId="2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4" fontId="38" fillId="0" borderId="0" xfId="0" applyNumberFormat="1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4" fontId="37" fillId="0" borderId="0" xfId="0" applyNumberFormat="1" applyFont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4" fontId="38" fillId="0" borderId="0" xfId="0" applyNumberFormat="1" applyFont="1" applyFill="1" applyBorder="1"/>
    <xf numFmtId="4" fontId="38" fillId="0" borderId="0" xfId="0" applyNumberFormat="1" applyFont="1" applyFill="1" applyBorder="1" applyAlignment="1">
      <alignment vertical="top" wrapText="1"/>
    </xf>
    <xf numFmtId="4" fontId="37" fillId="0" borderId="0" xfId="0" applyNumberFormat="1" applyFont="1" applyFill="1" applyBorder="1" applyAlignment="1">
      <alignment vertical="top" wrapText="1"/>
    </xf>
    <xf numFmtId="0" fontId="38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8" fontId="37" fillId="0" borderId="0" xfId="43" applyNumberFormat="1" applyFont="1" applyFill="1" applyBorder="1" applyAlignment="1">
      <alignment wrapText="1"/>
    </xf>
    <xf numFmtId="4" fontId="37" fillId="0" borderId="0" xfId="0" applyNumberFormat="1" applyFont="1" applyFill="1" applyBorder="1"/>
    <xf numFmtId="0" fontId="37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right"/>
    </xf>
    <xf numFmtId="178" fontId="37" fillId="20" borderId="0" xfId="43" applyNumberFormat="1" applyFont="1" applyFill="1" applyBorder="1" applyAlignment="1">
      <alignment wrapText="1"/>
    </xf>
    <xf numFmtId="178" fontId="38" fillId="0" borderId="0" xfId="43" applyNumberFormat="1" applyFont="1" applyFill="1" applyBorder="1" applyAlignment="1">
      <alignment wrapText="1"/>
    </xf>
    <xf numFmtId="4" fontId="37" fillId="2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3" fontId="19" fillId="0" borderId="10" xfId="0" applyNumberFormat="1" applyFont="1" applyBorder="1"/>
    <xf numFmtId="0" fontId="44" fillId="0" borderId="13" xfId="0" applyFont="1" applyBorder="1" applyAlignment="1">
      <alignment horizontal="left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right"/>
    </xf>
    <xf numFmtId="3" fontId="19" fillId="0" borderId="28" xfId="0" applyNumberFormat="1" applyFont="1" applyFill="1" applyBorder="1" applyAlignment="1">
      <alignment horizontal="right"/>
    </xf>
    <xf numFmtId="3" fontId="19" fillId="0" borderId="29" xfId="0" applyNumberFormat="1" applyFont="1" applyBorder="1" applyAlignment="1">
      <alignment horizontal="right"/>
    </xf>
    <xf numFmtId="3" fontId="19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1" fontId="20" fillId="18" borderId="33" xfId="0" applyNumberFormat="1" applyFont="1" applyFill="1" applyBorder="1" applyAlignment="1">
      <alignment horizontal="left" wrapText="1"/>
    </xf>
    <xf numFmtId="1" fontId="20" fillId="0" borderId="24" xfId="0" applyNumberFormat="1" applyFont="1" applyBorder="1" applyAlignment="1">
      <alignment wrapText="1"/>
    </xf>
    <xf numFmtId="1" fontId="19" fillId="0" borderId="34" xfId="0" applyNumberFormat="1" applyFont="1" applyBorder="1" applyAlignment="1">
      <alignment horizontal="left" wrapText="1"/>
    </xf>
    <xf numFmtId="1" fontId="19" fillId="0" borderId="35" xfId="0" applyNumberFormat="1" applyFont="1" applyBorder="1" applyAlignment="1">
      <alignment horizontal="left" wrapText="1"/>
    </xf>
    <xf numFmtId="1" fontId="19" fillId="0" borderId="36" xfId="0" applyNumberFormat="1" applyFont="1" applyBorder="1" applyAlignment="1">
      <alignment horizontal="left" wrapText="1"/>
    </xf>
    <xf numFmtId="178" fontId="37" fillId="0" borderId="0" xfId="44" applyNumberFormat="1" applyFont="1" applyFill="1" applyBorder="1" applyAlignment="1">
      <alignment wrapText="1"/>
    </xf>
    <xf numFmtId="4" fontId="39" fillId="0" borderId="0" xfId="37" applyNumberFormat="1" applyFont="1" applyFill="1" applyBorder="1" applyAlignment="1">
      <alignment vertical="top" wrapText="1"/>
    </xf>
    <xf numFmtId="178" fontId="38" fillId="0" borderId="0" xfId="44" applyNumberFormat="1" applyFont="1" applyFill="1" applyBorder="1" applyAlignment="1">
      <alignment wrapText="1"/>
    </xf>
    <xf numFmtId="4" fontId="37" fillId="0" borderId="0" xfId="37" applyNumberFormat="1" applyFont="1" applyBorder="1"/>
    <xf numFmtId="4" fontId="37" fillId="0" borderId="0" xfId="37" applyNumberFormat="1" applyFont="1" applyFill="1" applyBorder="1"/>
    <xf numFmtId="4" fontId="38" fillId="0" borderId="0" xfId="37" applyNumberFormat="1" applyFont="1" applyBorder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35" fillId="0" borderId="13" xfId="0" quotePrefix="1" applyNumberFormat="1" applyFont="1" applyFill="1" applyBorder="1" applyAlignment="1" applyProtection="1">
      <alignment horizontal="left" wrapText="1"/>
    </xf>
    <xf numFmtId="0" fontId="36" fillId="0" borderId="12" xfId="0" applyNumberFormat="1" applyFont="1" applyFill="1" applyBorder="1" applyAlignment="1" applyProtection="1">
      <alignment wrapText="1"/>
    </xf>
    <xf numFmtId="0" fontId="35" fillId="0" borderId="13" xfId="0" applyNumberFormat="1" applyFont="1" applyFill="1" applyBorder="1" applyAlignment="1" applyProtection="1">
      <alignment horizontal="left" wrapText="1"/>
    </xf>
    <xf numFmtId="0" fontId="32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35" fillId="0" borderId="13" xfId="0" quotePrefix="1" applyFont="1" applyBorder="1" applyAlignment="1">
      <alignment horizontal="left"/>
    </xf>
    <xf numFmtId="0" fontId="19" fillId="0" borderId="12" xfId="0" applyNumberFormat="1" applyFont="1" applyFill="1" applyBorder="1" applyAlignment="1" applyProtection="1">
      <alignment wrapText="1"/>
    </xf>
    <xf numFmtId="0" fontId="44" fillId="0" borderId="13" xfId="0" applyNumberFormat="1" applyFont="1" applyFill="1" applyBorder="1" applyAlignment="1" applyProtection="1">
      <alignment horizontal="left" wrapText="1"/>
    </xf>
    <xf numFmtId="0" fontId="45" fillId="0" borderId="12" xfId="0" applyNumberFormat="1" applyFont="1" applyFill="1" applyBorder="1" applyAlignment="1" applyProtection="1">
      <alignment wrapText="1"/>
    </xf>
    <xf numFmtId="0" fontId="45" fillId="0" borderId="12" xfId="0" applyNumberFormat="1" applyFont="1" applyFill="1" applyBorder="1" applyAlignment="1" applyProtection="1"/>
    <xf numFmtId="3" fontId="20" fillId="0" borderId="11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26" fillId="0" borderId="39" xfId="0" quotePrefix="1" applyNumberFormat="1" applyFont="1" applyFill="1" applyBorder="1" applyAlignment="1" applyProtection="1">
      <alignment horizontal="left" wrapText="1"/>
    </xf>
    <xf numFmtId="0" fontId="33" fillId="0" borderId="39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  <cellStyle name="Zarez" xfId="43" builtinId="3"/>
    <cellStyle name="Zarez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19050" y="4352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9525" y="4352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19050" y="81819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9525" y="81819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I14" sqref="I14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66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48" customHeight="1">
      <c r="A1" s="149" t="s">
        <v>147</v>
      </c>
      <c r="B1" s="149"/>
      <c r="C1" s="149"/>
      <c r="D1" s="149"/>
      <c r="E1" s="149"/>
      <c r="F1" s="149"/>
      <c r="G1" s="149"/>
      <c r="H1" s="149"/>
    </row>
    <row r="2" spans="1:9" s="46" customFormat="1" ht="26.25" customHeight="1">
      <c r="A2" s="149" t="s">
        <v>31</v>
      </c>
      <c r="B2" s="149"/>
      <c r="C2" s="149"/>
      <c r="D2" s="149"/>
      <c r="E2" s="149"/>
      <c r="F2" s="149"/>
      <c r="G2" s="160"/>
      <c r="H2" s="160"/>
    </row>
    <row r="3" spans="1:9" ht="25.5" customHeight="1">
      <c r="A3" s="149"/>
      <c r="B3" s="149"/>
      <c r="C3" s="149"/>
      <c r="D3" s="149"/>
      <c r="E3" s="149"/>
      <c r="F3" s="149"/>
      <c r="G3" s="149"/>
      <c r="H3" s="151"/>
    </row>
    <row r="4" spans="1:9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140</v>
      </c>
      <c r="G5" s="53" t="s">
        <v>141</v>
      </c>
      <c r="H5" s="54" t="s">
        <v>142</v>
      </c>
      <c r="I5" s="55"/>
    </row>
    <row r="6" spans="1:9" ht="27.75" customHeight="1">
      <c r="A6" s="163" t="s">
        <v>32</v>
      </c>
      <c r="B6" s="164"/>
      <c r="C6" s="164"/>
      <c r="D6" s="164"/>
      <c r="E6" s="165"/>
      <c r="F6" s="58">
        <f>SUM(F7:F8)</f>
        <v>1725498</v>
      </c>
      <c r="G6" s="58">
        <f>SUM(G7:G8)</f>
        <v>1725498</v>
      </c>
      <c r="H6" s="58">
        <f>SUM(H7:H8)</f>
        <v>1725498</v>
      </c>
      <c r="I6" s="70"/>
    </row>
    <row r="7" spans="1:9" ht="22.5" customHeight="1">
      <c r="A7" s="154" t="s">
        <v>0</v>
      </c>
      <c r="B7" s="153"/>
      <c r="C7" s="153"/>
      <c r="D7" s="153"/>
      <c r="E7" s="159"/>
      <c r="F7" s="57">
        <v>1722998</v>
      </c>
      <c r="G7" s="57">
        <v>1722998</v>
      </c>
      <c r="H7" s="57">
        <v>1722998</v>
      </c>
    </row>
    <row r="8" spans="1:9" ht="22.5" customHeight="1">
      <c r="A8" s="161" t="s">
        <v>1</v>
      </c>
      <c r="B8" s="159"/>
      <c r="C8" s="159"/>
      <c r="D8" s="159"/>
      <c r="E8" s="159"/>
      <c r="F8" s="57">
        <v>2500</v>
      </c>
      <c r="G8" s="57">
        <v>2500</v>
      </c>
      <c r="H8" s="57">
        <v>2500</v>
      </c>
    </row>
    <row r="9" spans="1:9" ht="22.5" customHeight="1">
      <c r="A9" s="123" t="s">
        <v>33</v>
      </c>
      <c r="B9" s="56"/>
      <c r="C9" s="56"/>
      <c r="D9" s="56"/>
      <c r="E9" s="56"/>
      <c r="F9" s="57">
        <f>SUM(F10:F11)</f>
        <v>1725498</v>
      </c>
      <c r="G9" s="57">
        <f>SUM(G10:G11)</f>
        <v>1725498</v>
      </c>
      <c r="H9" s="57">
        <f>SUM(H10:H11)</f>
        <v>1725498</v>
      </c>
    </row>
    <row r="10" spans="1:9" ht="22.5" customHeight="1">
      <c r="A10" s="152" t="s">
        <v>2</v>
      </c>
      <c r="B10" s="153"/>
      <c r="C10" s="153"/>
      <c r="D10" s="153"/>
      <c r="E10" s="162"/>
      <c r="F10" s="58">
        <v>1710198</v>
      </c>
      <c r="G10" s="58">
        <v>1710198</v>
      </c>
      <c r="H10" s="58">
        <v>1710198</v>
      </c>
    </row>
    <row r="11" spans="1:9" ht="22.5" customHeight="1">
      <c r="A11" s="161" t="s">
        <v>3</v>
      </c>
      <c r="B11" s="159"/>
      <c r="C11" s="159"/>
      <c r="D11" s="159"/>
      <c r="E11" s="159"/>
      <c r="F11" s="58">
        <v>15300</v>
      </c>
      <c r="G11" s="58">
        <v>15300</v>
      </c>
      <c r="H11" s="58">
        <v>15300</v>
      </c>
    </row>
    <row r="12" spans="1:9" ht="22.5" customHeight="1">
      <c r="A12" s="152" t="s">
        <v>4</v>
      </c>
      <c r="B12" s="153"/>
      <c r="C12" s="153"/>
      <c r="D12" s="153"/>
      <c r="E12" s="153"/>
      <c r="F12" s="58">
        <f>+F6-F9</f>
        <v>0</v>
      </c>
      <c r="G12" s="58">
        <f>+G6-G9</f>
        <v>0</v>
      </c>
      <c r="H12" s="58">
        <f>+H6-H9</f>
        <v>0</v>
      </c>
    </row>
    <row r="13" spans="1:9" ht="25.5" customHeight="1">
      <c r="A13" s="149"/>
      <c r="B13" s="150"/>
      <c r="C13" s="150"/>
      <c r="D13" s="150"/>
      <c r="E13" s="150"/>
      <c r="F13" s="151"/>
      <c r="G13" s="151"/>
      <c r="H13" s="151"/>
    </row>
    <row r="14" spans="1:9" ht="27.75" customHeight="1">
      <c r="A14" s="49"/>
      <c r="B14" s="50"/>
      <c r="C14" s="50"/>
      <c r="D14" s="51"/>
      <c r="E14" s="52"/>
      <c r="F14" s="53" t="s">
        <v>140</v>
      </c>
      <c r="G14" s="53" t="s">
        <v>141</v>
      </c>
      <c r="H14" s="54" t="s">
        <v>142</v>
      </c>
    </row>
    <row r="15" spans="1:9" ht="22.5" customHeight="1">
      <c r="A15" s="155" t="s">
        <v>5</v>
      </c>
      <c r="B15" s="156"/>
      <c r="C15" s="156"/>
      <c r="D15" s="156"/>
      <c r="E15" s="157"/>
      <c r="F15" s="60">
        <v>0</v>
      </c>
      <c r="G15" s="60">
        <v>0</v>
      </c>
      <c r="H15" s="58">
        <v>0</v>
      </c>
    </row>
    <row r="16" spans="1:9" s="41" customFormat="1" ht="25.5" customHeight="1">
      <c r="A16" s="158"/>
      <c r="B16" s="150"/>
      <c r="C16" s="150"/>
      <c r="D16" s="150"/>
      <c r="E16" s="150"/>
      <c r="F16" s="151"/>
      <c r="G16" s="151"/>
      <c r="H16" s="151"/>
    </row>
    <row r="17" spans="1:8" s="41" customFormat="1" ht="27.75" customHeight="1">
      <c r="A17" s="49"/>
      <c r="B17" s="50"/>
      <c r="C17" s="50"/>
      <c r="D17" s="51"/>
      <c r="E17" s="52"/>
      <c r="F17" s="53" t="s">
        <v>140</v>
      </c>
      <c r="G17" s="53" t="s">
        <v>141</v>
      </c>
      <c r="H17" s="54" t="s">
        <v>142</v>
      </c>
    </row>
    <row r="18" spans="1:8" s="41" customFormat="1" ht="22.5" customHeight="1">
      <c r="A18" s="154" t="s">
        <v>6</v>
      </c>
      <c r="B18" s="153"/>
      <c r="C18" s="153"/>
      <c r="D18" s="153"/>
      <c r="E18" s="153"/>
      <c r="F18" s="57">
        <v>0</v>
      </c>
      <c r="G18" s="57">
        <v>0</v>
      </c>
      <c r="H18" s="57">
        <v>0</v>
      </c>
    </row>
    <row r="19" spans="1:8" s="41" customFormat="1" ht="22.5" customHeight="1">
      <c r="A19" s="154" t="s">
        <v>7</v>
      </c>
      <c r="B19" s="153"/>
      <c r="C19" s="153"/>
      <c r="D19" s="153"/>
      <c r="E19" s="153"/>
      <c r="F19" s="57">
        <v>0</v>
      </c>
      <c r="G19" s="57">
        <v>0</v>
      </c>
      <c r="H19" s="57">
        <v>0</v>
      </c>
    </row>
    <row r="20" spans="1:8" s="41" customFormat="1" ht="22.5" customHeight="1">
      <c r="A20" s="152" t="s">
        <v>8</v>
      </c>
      <c r="B20" s="153"/>
      <c r="C20" s="153"/>
      <c r="D20" s="153"/>
      <c r="E20" s="153"/>
      <c r="F20" s="57">
        <v>0</v>
      </c>
      <c r="G20" s="57">
        <v>0</v>
      </c>
      <c r="H20" s="57">
        <v>0</v>
      </c>
    </row>
    <row r="21" spans="1:8" s="41" customFormat="1" ht="15" customHeight="1">
      <c r="A21" s="61"/>
      <c r="B21" s="62"/>
      <c r="C21" s="59"/>
      <c r="D21" s="63"/>
      <c r="E21" s="62"/>
      <c r="F21" s="64"/>
      <c r="G21" s="64"/>
      <c r="H21" s="64"/>
    </row>
    <row r="22" spans="1:8" s="41" customFormat="1" ht="22.5" customHeight="1">
      <c r="A22" s="152" t="s">
        <v>9</v>
      </c>
      <c r="B22" s="153"/>
      <c r="C22" s="153"/>
      <c r="D22" s="153"/>
      <c r="E22" s="153"/>
      <c r="F22" s="57">
        <f>SUM(F12,F15,F20)</f>
        <v>0</v>
      </c>
      <c r="G22" s="57">
        <f>SUM(G12,G15,G20)</f>
        <v>0</v>
      </c>
      <c r="H22" s="57">
        <f>SUM(H12,H15,H20)</f>
        <v>0</v>
      </c>
    </row>
    <row r="23" spans="1:8" s="41" customFormat="1" ht="18" customHeight="1">
      <c r="A23" s="65"/>
      <c r="B23" s="48"/>
      <c r="C23" s="48"/>
      <c r="D23" s="48"/>
      <c r="E23" s="4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topLeftCell="A28" workbookViewId="0">
      <selection activeCell="A37" sqref="A37"/>
    </sheetView>
  </sheetViews>
  <sheetFormatPr defaultColWidth="11.42578125" defaultRowHeight="12.75"/>
  <cols>
    <col min="1" max="1" width="16" style="11" customWidth="1"/>
    <col min="2" max="3" width="17.5703125" style="11" customWidth="1"/>
    <col min="4" max="4" width="17.5703125" style="42" customWidth="1"/>
    <col min="5" max="8" width="17.5703125" style="2" customWidth="1"/>
    <col min="9" max="9" width="7.85546875" style="2" customWidth="1"/>
    <col min="10" max="10" width="14.28515625" style="2" customWidth="1"/>
    <col min="11" max="11" width="7.85546875" style="2" customWidth="1"/>
    <col min="12" max="16384" width="11.42578125" style="2"/>
  </cols>
  <sheetData>
    <row r="1" spans="1:8" ht="24" customHeight="1">
      <c r="A1" s="149" t="s">
        <v>60</v>
      </c>
      <c r="B1" s="149"/>
      <c r="C1" s="149"/>
      <c r="D1" s="149"/>
      <c r="E1" s="149"/>
      <c r="F1" s="149"/>
      <c r="G1" s="149"/>
      <c r="H1" s="149"/>
    </row>
    <row r="2" spans="1:8" s="1" customFormat="1" ht="13.5" thickBot="1">
      <c r="A2" s="6"/>
      <c r="H2" s="7" t="s">
        <v>10</v>
      </c>
    </row>
    <row r="3" spans="1:8" s="1" customFormat="1" ht="26.25" thickBot="1">
      <c r="A3" s="67" t="s">
        <v>11</v>
      </c>
      <c r="B3" s="169" t="s">
        <v>57</v>
      </c>
      <c r="C3" s="170"/>
      <c r="D3" s="170"/>
      <c r="E3" s="170"/>
      <c r="F3" s="170"/>
      <c r="G3" s="170"/>
      <c r="H3" s="171"/>
    </row>
    <row r="4" spans="1:8" s="1" customFormat="1" ht="77.25" thickBot="1">
      <c r="A4" s="138" t="s">
        <v>12</v>
      </c>
      <c r="B4" s="124" t="s">
        <v>13</v>
      </c>
      <c r="C4" s="125" t="s">
        <v>14</v>
      </c>
      <c r="D4" s="125" t="s">
        <v>15</v>
      </c>
      <c r="E4" s="125" t="s">
        <v>16</v>
      </c>
      <c r="F4" s="125" t="s">
        <v>17</v>
      </c>
      <c r="G4" s="125" t="s">
        <v>18</v>
      </c>
      <c r="H4" s="126" t="s">
        <v>133</v>
      </c>
    </row>
    <row r="5" spans="1:8" s="1" customFormat="1">
      <c r="A5" s="140">
        <v>63414</v>
      </c>
      <c r="B5" s="130"/>
      <c r="C5" s="131"/>
      <c r="D5" s="131">
        <v>60000</v>
      </c>
      <c r="E5" s="131"/>
      <c r="F5" s="131"/>
      <c r="G5" s="131"/>
      <c r="H5" s="132"/>
    </row>
    <row r="6" spans="1:8" s="1" customFormat="1">
      <c r="A6" s="141">
        <v>63613</v>
      </c>
      <c r="B6" s="133"/>
      <c r="C6" s="129"/>
      <c r="D6" s="129"/>
      <c r="E6" s="129">
        <v>103500</v>
      </c>
      <c r="F6" s="129"/>
      <c r="G6" s="129"/>
      <c r="H6" s="134"/>
    </row>
    <row r="7" spans="1:8" s="1" customFormat="1">
      <c r="A7" s="141">
        <v>64132</v>
      </c>
      <c r="B7" s="133"/>
      <c r="C7" s="129"/>
      <c r="D7" s="129">
        <v>200</v>
      </c>
      <c r="E7" s="129"/>
      <c r="F7" s="129"/>
      <c r="G7" s="129"/>
      <c r="H7" s="134"/>
    </row>
    <row r="8" spans="1:8" s="1" customFormat="1">
      <c r="A8" s="141">
        <v>65264</v>
      </c>
      <c r="B8" s="133"/>
      <c r="C8" s="129"/>
      <c r="D8" s="129">
        <v>319000</v>
      </c>
      <c r="E8" s="129"/>
      <c r="F8" s="129"/>
      <c r="G8" s="129"/>
      <c r="H8" s="134"/>
    </row>
    <row r="9" spans="1:8" s="1" customFormat="1">
      <c r="A9" s="141">
        <v>66142</v>
      </c>
      <c r="B9" s="133"/>
      <c r="C9" s="129">
        <v>20000</v>
      </c>
      <c r="D9" s="129"/>
      <c r="E9" s="129"/>
      <c r="F9" s="129"/>
      <c r="G9" s="129"/>
      <c r="H9" s="134"/>
    </row>
    <row r="10" spans="1:8" s="1" customFormat="1">
      <c r="A10" s="141">
        <v>66151</v>
      </c>
      <c r="B10" s="133"/>
      <c r="C10" s="129">
        <v>70000</v>
      </c>
      <c r="D10" s="129"/>
      <c r="E10" s="129"/>
      <c r="F10" s="129"/>
      <c r="G10" s="129"/>
      <c r="H10" s="134"/>
    </row>
    <row r="11" spans="1:8" s="1" customFormat="1">
      <c r="A11" s="141" t="s">
        <v>131</v>
      </c>
      <c r="B11" s="133">
        <v>1137798</v>
      </c>
      <c r="C11" s="129"/>
      <c r="D11" s="129"/>
      <c r="E11" s="129"/>
      <c r="F11" s="129"/>
      <c r="G11" s="129"/>
      <c r="H11" s="134"/>
    </row>
    <row r="12" spans="1:8" s="1" customFormat="1">
      <c r="A12" s="141" t="s">
        <v>164</v>
      </c>
      <c r="B12" s="133">
        <v>2500</v>
      </c>
      <c r="C12" s="129"/>
      <c r="D12" s="129"/>
      <c r="E12" s="129"/>
      <c r="F12" s="129"/>
      <c r="G12" s="129"/>
      <c r="H12" s="134"/>
    </row>
    <row r="13" spans="1:8" s="1" customFormat="1">
      <c r="A13" s="141">
        <v>68311</v>
      </c>
      <c r="B13" s="133"/>
      <c r="C13" s="129"/>
      <c r="D13" s="129">
        <v>10000</v>
      </c>
      <c r="E13" s="129"/>
      <c r="F13" s="129"/>
      <c r="G13" s="129"/>
      <c r="H13" s="134"/>
    </row>
    <row r="14" spans="1:8" s="1" customFormat="1" ht="13.5" thickBot="1">
      <c r="A14" s="142">
        <v>72111</v>
      </c>
      <c r="B14" s="135"/>
      <c r="C14" s="136"/>
      <c r="D14" s="136"/>
      <c r="E14" s="136"/>
      <c r="F14" s="136"/>
      <c r="G14" s="136">
        <v>2500</v>
      </c>
      <c r="H14" s="137"/>
    </row>
    <row r="15" spans="1:8" s="1" customFormat="1" ht="30" customHeight="1" thickBot="1">
      <c r="A15" s="139" t="s">
        <v>19</v>
      </c>
      <c r="B15" s="127">
        <f t="shared" ref="B15:H15" si="0">SUM(B5:B14)</f>
        <v>1140298</v>
      </c>
      <c r="C15" s="127">
        <f t="shared" si="0"/>
        <v>90000</v>
      </c>
      <c r="D15" s="127">
        <f t="shared" si="0"/>
        <v>389200</v>
      </c>
      <c r="E15" s="127">
        <f t="shared" si="0"/>
        <v>103500</v>
      </c>
      <c r="F15" s="127">
        <f t="shared" si="0"/>
        <v>0</v>
      </c>
      <c r="G15" s="127">
        <f t="shared" si="0"/>
        <v>2500</v>
      </c>
      <c r="H15" s="128">
        <f t="shared" si="0"/>
        <v>0</v>
      </c>
    </row>
    <row r="16" spans="1:8" s="1" customFormat="1" ht="28.5" customHeight="1" thickBot="1">
      <c r="A16" s="8" t="s">
        <v>134</v>
      </c>
      <c r="B16" s="166">
        <f>B15+C15+D15+E15+F15+G15+H15</f>
        <v>1725498</v>
      </c>
      <c r="C16" s="167"/>
      <c r="D16" s="167"/>
      <c r="E16" s="167"/>
      <c r="F16" s="167"/>
      <c r="G16" s="167"/>
      <c r="H16" s="168"/>
    </row>
    <row r="17" spans="1:8" ht="13.5" thickBot="1">
      <c r="A17" s="4"/>
      <c r="B17" s="4"/>
      <c r="C17" s="4"/>
      <c r="D17" s="5"/>
      <c r="E17" s="10"/>
      <c r="H17" s="7"/>
    </row>
    <row r="18" spans="1:8" ht="24" customHeight="1" thickBot="1">
      <c r="A18" s="68" t="s">
        <v>11</v>
      </c>
      <c r="B18" s="169" t="s">
        <v>135</v>
      </c>
      <c r="C18" s="170"/>
      <c r="D18" s="170"/>
      <c r="E18" s="170"/>
      <c r="F18" s="170"/>
      <c r="G18" s="170"/>
      <c r="H18" s="171"/>
    </row>
    <row r="19" spans="1:8" ht="77.25" thickBot="1">
      <c r="A19" s="69" t="s">
        <v>12</v>
      </c>
      <c r="B19" s="120" t="s">
        <v>13</v>
      </c>
      <c r="C19" s="121" t="s">
        <v>14</v>
      </c>
      <c r="D19" s="121" t="s">
        <v>15</v>
      </c>
      <c r="E19" s="121" t="s">
        <v>16</v>
      </c>
      <c r="F19" s="121" t="s">
        <v>17</v>
      </c>
      <c r="G19" s="121" t="s">
        <v>18</v>
      </c>
      <c r="H19" s="119" t="s">
        <v>133</v>
      </c>
    </row>
    <row r="20" spans="1:8">
      <c r="A20" s="140">
        <v>63414</v>
      </c>
      <c r="B20" s="130"/>
      <c r="C20" s="131"/>
      <c r="D20" s="131">
        <v>60000</v>
      </c>
      <c r="E20" s="131"/>
      <c r="F20" s="131"/>
      <c r="G20" s="131"/>
      <c r="H20" s="132"/>
    </row>
    <row r="21" spans="1:8">
      <c r="A21" s="141">
        <v>63613</v>
      </c>
      <c r="B21" s="133"/>
      <c r="C21" s="129"/>
      <c r="D21" s="129"/>
      <c r="E21" s="129">
        <v>103500</v>
      </c>
      <c r="F21" s="129"/>
      <c r="G21" s="129"/>
      <c r="H21" s="134"/>
    </row>
    <row r="22" spans="1:8">
      <c r="A22" s="141">
        <v>64132</v>
      </c>
      <c r="B22" s="133"/>
      <c r="C22" s="129"/>
      <c r="D22" s="129">
        <v>200</v>
      </c>
      <c r="E22" s="129"/>
      <c r="F22" s="129"/>
      <c r="G22" s="129"/>
      <c r="H22" s="134"/>
    </row>
    <row r="23" spans="1:8">
      <c r="A23" s="141">
        <v>65264</v>
      </c>
      <c r="B23" s="133"/>
      <c r="C23" s="129"/>
      <c r="D23" s="129">
        <v>319000</v>
      </c>
      <c r="E23" s="129"/>
      <c r="F23" s="129"/>
      <c r="G23" s="129"/>
      <c r="H23" s="134"/>
    </row>
    <row r="24" spans="1:8">
      <c r="A24" s="141">
        <v>66142</v>
      </c>
      <c r="B24" s="133"/>
      <c r="C24" s="129">
        <v>20000</v>
      </c>
      <c r="D24" s="129"/>
      <c r="E24" s="129"/>
      <c r="F24" s="129"/>
      <c r="G24" s="129"/>
      <c r="H24" s="134"/>
    </row>
    <row r="25" spans="1:8">
      <c r="A25" s="141">
        <v>66151</v>
      </c>
      <c r="B25" s="133"/>
      <c r="C25" s="129">
        <v>70000</v>
      </c>
      <c r="D25" s="129"/>
      <c r="E25" s="129"/>
      <c r="F25" s="129"/>
      <c r="G25" s="129"/>
      <c r="H25" s="134"/>
    </row>
    <row r="26" spans="1:8">
      <c r="A26" s="141" t="s">
        <v>131</v>
      </c>
      <c r="B26" s="133">
        <v>1137798</v>
      </c>
      <c r="C26" s="129"/>
      <c r="D26" s="129"/>
      <c r="E26" s="129"/>
      <c r="F26" s="129"/>
      <c r="G26" s="129"/>
      <c r="H26" s="134"/>
    </row>
    <row r="27" spans="1:8">
      <c r="A27" s="141" t="s">
        <v>164</v>
      </c>
      <c r="B27" s="133">
        <v>2500</v>
      </c>
      <c r="C27" s="129"/>
      <c r="D27" s="129"/>
      <c r="E27" s="129"/>
      <c r="F27" s="129"/>
      <c r="G27" s="129"/>
      <c r="H27" s="134"/>
    </row>
    <row r="28" spans="1:8">
      <c r="A28" s="141">
        <v>68311</v>
      </c>
      <c r="B28" s="133"/>
      <c r="C28" s="129"/>
      <c r="D28" s="129">
        <v>10000</v>
      </c>
      <c r="E28" s="129"/>
      <c r="F28" s="129"/>
      <c r="G28" s="129"/>
      <c r="H28" s="134"/>
    </row>
    <row r="29" spans="1:8" ht="13.5" thickBot="1">
      <c r="A29" s="142">
        <v>72111</v>
      </c>
      <c r="B29" s="135"/>
      <c r="C29" s="136"/>
      <c r="D29" s="136"/>
      <c r="E29" s="136"/>
      <c r="F29" s="136"/>
      <c r="G29" s="136">
        <v>2500</v>
      </c>
      <c r="H29" s="137"/>
    </row>
    <row r="30" spans="1:8" s="1" customFormat="1" ht="30" customHeight="1" thickBot="1">
      <c r="A30" s="8" t="s">
        <v>19</v>
      </c>
      <c r="B30" s="9">
        <f t="shared" ref="B30:H30" si="1">SUM(B20:B29)</f>
        <v>1140298</v>
      </c>
      <c r="C30" s="9">
        <f t="shared" si="1"/>
        <v>90000</v>
      </c>
      <c r="D30" s="9">
        <f t="shared" si="1"/>
        <v>389200</v>
      </c>
      <c r="E30" s="9">
        <f t="shared" si="1"/>
        <v>103500</v>
      </c>
      <c r="F30" s="9">
        <f t="shared" si="1"/>
        <v>0</v>
      </c>
      <c r="G30" s="9">
        <f t="shared" si="1"/>
        <v>2500</v>
      </c>
      <c r="H30" s="122">
        <f t="shared" si="1"/>
        <v>0</v>
      </c>
    </row>
    <row r="31" spans="1:8" s="1" customFormat="1" ht="28.5" customHeight="1" thickBot="1">
      <c r="A31" s="8" t="s">
        <v>137</v>
      </c>
      <c r="B31" s="166">
        <f>B30+C30+D30+E30+F30+G30+H30</f>
        <v>1725498</v>
      </c>
      <c r="C31" s="167"/>
      <c r="D31" s="167"/>
      <c r="E31" s="167"/>
      <c r="F31" s="167"/>
      <c r="G31" s="167"/>
      <c r="H31" s="168"/>
    </row>
    <row r="32" spans="1:8" ht="13.5" thickBot="1">
      <c r="D32" s="12"/>
      <c r="E32" s="13"/>
    </row>
    <row r="33" spans="1:8" ht="26.25" thickBot="1">
      <c r="A33" s="68" t="s">
        <v>11</v>
      </c>
      <c r="B33" s="169" t="s">
        <v>143</v>
      </c>
      <c r="C33" s="170"/>
      <c r="D33" s="170"/>
      <c r="E33" s="170"/>
      <c r="F33" s="170"/>
      <c r="G33" s="170"/>
      <c r="H33" s="171"/>
    </row>
    <row r="34" spans="1:8" ht="77.25" thickBot="1">
      <c r="A34" s="69" t="s">
        <v>12</v>
      </c>
      <c r="B34" s="120" t="s">
        <v>13</v>
      </c>
      <c r="C34" s="121" t="s">
        <v>14</v>
      </c>
      <c r="D34" s="121" t="s">
        <v>15</v>
      </c>
      <c r="E34" s="121" t="s">
        <v>16</v>
      </c>
      <c r="F34" s="121" t="s">
        <v>17</v>
      </c>
      <c r="G34" s="121" t="s">
        <v>18</v>
      </c>
      <c r="H34" s="119" t="s">
        <v>133</v>
      </c>
    </row>
    <row r="35" spans="1:8">
      <c r="A35" s="140">
        <v>63414</v>
      </c>
      <c r="B35" s="130"/>
      <c r="C35" s="131"/>
      <c r="D35" s="131">
        <v>60000</v>
      </c>
      <c r="E35" s="131"/>
      <c r="F35" s="131"/>
      <c r="G35" s="131"/>
      <c r="H35" s="132"/>
    </row>
    <row r="36" spans="1:8">
      <c r="A36" s="141">
        <v>63613</v>
      </c>
      <c r="B36" s="133"/>
      <c r="C36" s="129"/>
      <c r="D36" s="129"/>
      <c r="E36" s="129">
        <v>103500</v>
      </c>
      <c r="F36" s="129"/>
      <c r="G36" s="129"/>
      <c r="H36" s="134"/>
    </row>
    <row r="37" spans="1:8">
      <c r="A37" s="141">
        <v>64132</v>
      </c>
      <c r="B37" s="133"/>
      <c r="C37" s="129"/>
      <c r="D37" s="129">
        <v>200</v>
      </c>
      <c r="E37" s="129"/>
      <c r="F37" s="129"/>
      <c r="G37" s="129"/>
      <c r="H37" s="134"/>
    </row>
    <row r="38" spans="1:8">
      <c r="A38" s="141">
        <v>65264</v>
      </c>
      <c r="B38" s="133"/>
      <c r="C38" s="129"/>
      <c r="D38" s="129">
        <v>319000</v>
      </c>
      <c r="E38" s="129"/>
      <c r="F38" s="129"/>
      <c r="G38" s="129"/>
      <c r="H38" s="134"/>
    </row>
    <row r="39" spans="1:8">
      <c r="A39" s="141">
        <v>66142</v>
      </c>
      <c r="B39" s="133"/>
      <c r="C39" s="129">
        <v>20000</v>
      </c>
      <c r="D39" s="129"/>
      <c r="E39" s="129"/>
      <c r="F39" s="129"/>
      <c r="G39" s="129"/>
      <c r="H39" s="134"/>
    </row>
    <row r="40" spans="1:8">
      <c r="A40" s="141">
        <v>66151</v>
      </c>
      <c r="B40" s="133"/>
      <c r="C40" s="129">
        <v>70000</v>
      </c>
      <c r="D40" s="129"/>
      <c r="E40" s="129"/>
      <c r="F40" s="129"/>
      <c r="G40" s="129"/>
      <c r="H40" s="134"/>
    </row>
    <row r="41" spans="1:8">
      <c r="A41" s="141" t="s">
        <v>131</v>
      </c>
      <c r="B41" s="133">
        <v>1137798</v>
      </c>
      <c r="C41" s="129"/>
      <c r="D41" s="129"/>
      <c r="E41" s="129"/>
      <c r="F41" s="129"/>
      <c r="G41" s="129"/>
      <c r="H41" s="134"/>
    </row>
    <row r="42" spans="1:8" ht="13.5" customHeight="1">
      <c r="A42" s="141" t="s">
        <v>164</v>
      </c>
      <c r="B42" s="133">
        <v>2500</v>
      </c>
      <c r="C42" s="129"/>
      <c r="D42" s="129"/>
      <c r="E42" s="129"/>
      <c r="F42" s="129"/>
      <c r="G42" s="129"/>
      <c r="H42" s="134"/>
    </row>
    <row r="43" spans="1:8" ht="13.5" customHeight="1">
      <c r="A43" s="141">
        <v>68311</v>
      </c>
      <c r="B43" s="133"/>
      <c r="C43" s="129"/>
      <c r="D43" s="129">
        <v>10000</v>
      </c>
      <c r="E43" s="129"/>
      <c r="F43" s="129"/>
      <c r="G43" s="129"/>
      <c r="H43" s="134"/>
    </row>
    <row r="44" spans="1:8" ht="13.5" thickBot="1">
      <c r="A44" s="142">
        <v>72111</v>
      </c>
      <c r="B44" s="135"/>
      <c r="C44" s="136"/>
      <c r="D44" s="136"/>
      <c r="E44" s="136"/>
      <c r="F44" s="136"/>
      <c r="G44" s="136">
        <v>2500</v>
      </c>
      <c r="H44" s="137"/>
    </row>
    <row r="45" spans="1:8" s="1" customFormat="1" ht="30" customHeight="1" thickBot="1">
      <c r="A45" s="8" t="s">
        <v>19</v>
      </c>
      <c r="B45" s="9">
        <f>SUM(B35:B44)</f>
        <v>1140298</v>
      </c>
      <c r="C45" s="9">
        <f t="shared" ref="C45:H45" si="2">SUM(C35:C44)</f>
        <v>90000</v>
      </c>
      <c r="D45" s="9">
        <f t="shared" si="2"/>
        <v>389200</v>
      </c>
      <c r="E45" s="9">
        <f t="shared" si="2"/>
        <v>103500</v>
      </c>
      <c r="F45" s="9">
        <f t="shared" si="2"/>
        <v>0</v>
      </c>
      <c r="G45" s="9">
        <f t="shared" si="2"/>
        <v>2500</v>
      </c>
      <c r="H45" s="122">
        <f t="shared" si="2"/>
        <v>0</v>
      </c>
    </row>
    <row r="46" spans="1:8" s="1" customFormat="1" ht="28.5" customHeight="1" thickBot="1">
      <c r="A46" s="8" t="s">
        <v>144</v>
      </c>
      <c r="B46" s="166">
        <f>B45+C45+D45+E45+F45+G45+H45</f>
        <v>1725498</v>
      </c>
      <c r="C46" s="167"/>
      <c r="D46" s="167"/>
      <c r="E46" s="167"/>
      <c r="F46" s="167"/>
      <c r="G46" s="167"/>
      <c r="H46" s="168"/>
    </row>
    <row r="47" spans="1:8" ht="13.5" customHeight="1">
      <c r="C47" s="14"/>
      <c r="D47" s="12"/>
      <c r="E47" s="15"/>
    </row>
    <row r="48" spans="1:8" ht="13.5" customHeight="1">
      <c r="C48" s="14"/>
      <c r="D48" s="16"/>
      <c r="E48" s="17"/>
    </row>
    <row r="49" spans="2:5" ht="13.5" customHeight="1">
      <c r="D49" s="18"/>
      <c r="E49" s="19"/>
    </row>
    <row r="50" spans="2:5" ht="13.5" customHeight="1">
      <c r="D50" s="20"/>
      <c r="E50" s="21"/>
    </row>
    <row r="51" spans="2:5" ht="13.5" customHeight="1">
      <c r="D51" s="12"/>
      <c r="E51" s="13"/>
    </row>
    <row r="52" spans="2:5" ht="28.5" customHeight="1">
      <c r="C52" s="14"/>
      <c r="D52" s="12"/>
      <c r="E52" s="22"/>
    </row>
    <row r="53" spans="2:5" ht="13.5" customHeight="1">
      <c r="C53" s="14"/>
      <c r="D53" s="12"/>
      <c r="E53" s="17"/>
    </row>
    <row r="54" spans="2:5" ht="13.5" customHeight="1">
      <c r="D54" s="12"/>
      <c r="E54" s="13"/>
    </row>
    <row r="55" spans="2:5" ht="13.5" customHeight="1">
      <c r="D55" s="12"/>
      <c r="E55" s="21"/>
    </row>
    <row r="56" spans="2:5" ht="13.5" customHeight="1">
      <c r="D56" s="12"/>
      <c r="E56" s="13"/>
    </row>
    <row r="57" spans="2:5" ht="22.5" customHeight="1">
      <c r="D57" s="12"/>
      <c r="E57" s="23"/>
    </row>
    <row r="58" spans="2:5" ht="13.5" customHeight="1">
      <c r="D58" s="18"/>
      <c r="E58" s="19"/>
    </row>
    <row r="59" spans="2:5" ht="13.5" customHeight="1">
      <c r="B59" s="14"/>
      <c r="D59" s="18"/>
      <c r="E59" s="24"/>
    </row>
    <row r="60" spans="2:5" ht="13.5" customHeight="1">
      <c r="C60" s="14"/>
      <c r="D60" s="18"/>
      <c r="E60" s="25"/>
    </row>
    <row r="61" spans="2:5" ht="13.5" customHeight="1">
      <c r="C61" s="14"/>
      <c r="D61" s="20"/>
      <c r="E61" s="17"/>
    </row>
    <row r="62" spans="2:5" ht="13.5" customHeight="1">
      <c r="D62" s="12"/>
      <c r="E62" s="13"/>
    </row>
    <row r="63" spans="2:5" ht="13.5" customHeight="1">
      <c r="B63" s="14"/>
      <c r="D63" s="12"/>
      <c r="E63" s="15"/>
    </row>
    <row r="64" spans="2:5" ht="13.5" customHeight="1">
      <c r="C64" s="14"/>
      <c r="D64" s="12"/>
      <c r="E64" s="24"/>
    </row>
    <row r="65" spans="1:5" ht="13.5" customHeight="1">
      <c r="C65" s="14"/>
      <c r="D65" s="20"/>
      <c r="E65" s="17"/>
    </row>
    <row r="66" spans="1:5" ht="13.5" customHeight="1">
      <c r="D66" s="18"/>
      <c r="E66" s="13"/>
    </row>
    <row r="67" spans="1:5" ht="13.5" customHeight="1">
      <c r="C67" s="14"/>
      <c r="D67" s="18"/>
      <c r="E67" s="24"/>
    </row>
    <row r="68" spans="1:5" ht="22.5" customHeight="1">
      <c r="D68" s="20"/>
      <c r="E68" s="23"/>
    </row>
    <row r="69" spans="1:5" ht="13.5" customHeight="1">
      <c r="D69" s="12"/>
      <c r="E69" s="13"/>
    </row>
    <row r="70" spans="1:5" ht="13.5" customHeight="1">
      <c r="D70" s="20"/>
      <c r="E70" s="17"/>
    </row>
    <row r="71" spans="1:5" ht="13.5" customHeight="1">
      <c r="D71" s="12"/>
      <c r="E71" s="13"/>
    </row>
    <row r="72" spans="1:5" ht="13.5" customHeight="1">
      <c r="D72" s="12"/>
      <c r="E72" s="13"/>
    </row>
    <row r="73" spans="1:5" ht="13.5" customHeight="1">
      <c r="A73" s="14"/>
      <c r="D73" s="26"/>
      <c r="E73" s="24"/>
    </row>
    <row r="74" spans="1:5" ht="13.5" customHeight="1">
      <c r="B74" s="14"/>
      <c r="C74" s="14"/>
      <c r="D74" s="27"/>
      <c r="E74" s="24"/>
    </row>
    <row r="75" spans="1:5" ht="13.5" customHeight="1">
      <c r="B75" s="14"/>
      <c r="C75" s="14"/>
      <c r="D75" s="27"/>
      <c r="E75" s="15"/>
    </row>
    <row r="76" spans="1:5" ht="13.5" customHeight="1">
      <c r="B76" s="14"/>
      <c r="C76" s="14"/>
      <c r="D76" s="20"/>
      <c r="E76" s="21"/>
    </row>
    <row r="77" spans="1:5">
      <c r="D77" s="12"/>
      <c r="E77" s="13"/>
    </row>
    <row r="78" spans="1:5">
      <c r="B78" s="14"/>
      <c r="D78" s="12"/>
      <c r="E78" s="24"/>
    </row>
    <row r="79" spans="1:5">
      <c r="C79" s="14"/>
      <c r="D79" s="12"/>
      <c r="E79" s="15"/>
    </row>
    <row r="80" spans="1:5">
      <c r="C80" s="14"/>
      <c r="D80" s="20"/>
      <c r="E80" s="17"/>
    </row>
    <row r="81" spans="1:5">
      <c r="D81" s="12"/>
      <c r="E81" s="13"/>
    </row>
    <row r="82" spans="1:5">
      <c r="D82" s="12"/>
      <c r="E82" s="13"/>
    </row>
    <row r="83" spans="1:5">
      <c r="D83" s="28"/>
      <c r="E83" s="29"/>
    </row>
    <row r="84" spans="1:5">
      <c r="D84" s="12"/>
      <c r="E84" s="13"/>
    </row>
    <row r="85" spans="1:5">
      <c r="D85" s="12"/>
      <c r="E85" s="13"/>
    </row>
    <row r="86" spans="1:5">
      <c r="D86" s="12"/>
      <c r="E86" s="13"/>
    </row>
    <row r="87" spans="1:5">
      <c r="D87" s="20"/>
      <c r="E87" s="17"/>
    </row>
    <row r="88" spans="1:5">
      <c r="D88" s="12"/>
      <c r="E88" s="13"/>
    </row>
    <row r="89" spans="1:5">
      <c r="D89" s="20"/>
      <c r="E89" s="17"/>
    </row>
    <row r="90" spans="1:5">
      <c r="D90" s="12"/>
      <c r="E90" s="13"/>
    </row>
    <row r="91" spans="1:5">
      <c r="D91" s="12"/>
      <c r="E91" s="13"/>
    </row>
    <row r="92" spans="1:5">
      <c r="D92" s="12"/>
      <c r="E92" s="13"/>
    </row>
    <row r="93" spans="1:5">
      <c r="D93" s="12"/>
      <c r="E93" s="13"/>
    </row>
    <row r="94" spans="1:5" ht="28.5" customHeight="1">
      <c r="A94" s="30"/>
      <c r="B94" s="30"/>
      <c r="C94" s="30"/>
      <c r="D94" s="31"/>
      <c r="E94" s="32"/>
    </row>
    <row r="95" spans="1:5">
      <c r="C95" s="14"/>
      <c r="D95" s="12"/>
      <c r="E95" s="15"/>
    </row>
    <row r="96" spans="1:5">
      <c r="D96" s="33"/>
      <c r="E96" s="34"/>
    </row>
    <row r="97" spans="3:5">
      <c r="D97" s="12"/>
      <c r="E97" s="13"/>
    </row>
    <row r="98" spans="3:5">
      <c r="D98" s="28"/>
      <c r="E98" s="29"/>
    </row>
    <row r="99" spans="3:5">
      <c r="D99" s="28"/>
      <c r="E99" s="29"/>
    </row>
    <row r="100" spans="3:5">
      <c r="D100" s="12"/>
      <c r="E100" s="13"/>
    </row>
    <row r="101" spans="3:5">
      <c r="D101" s="20"/>
      <c r="E101" s="17"/>
    </row>
    <row r="102" spans="3:5">
      <c r="D102" s="12"/>
      <c r="E102" s="13"/>
    </row>
    <row r="103" spans="3:5">
      <c r="D103" s="12"/>
      <c r="E103" s="13"/>
    </row>
    <row r="104" spans="3:5">
      <c r="D104" s="20"/>
      <c r="E104" s="17"/>
    </row>
    <row r="105" spans="3:5">
      <c r="D105" s="12"/>
      <c r="E105" s="13"/>
    </row>
    <row r="106" spans="3:5">
      <c r="D106" s="28"/>
      <c r="E106" s="29"/>
    </row>
    <row r="107" spans="3:5">
      <c r="D107" s="20"/>
      <c r="E107" s="34"/>
    </row>
    <row r="108" spans="3:5">
      <c r="D108" s="18"/>
      <c r="E108" s="29"/>
    </row>
    <row r="109" spans="3:5">
      <c r="D109" s="20"/>
      <c r="E109" s="17"/>
    </row>
    <row r="110" spans="3:5">
      <c r="D110" s="12"/>
      <c r="E110" s="13"/>
    </row>
    <row r="111" spans="3:5">
      <c r="C111" s="14"/>
      <c r="D111" s="12"/>
      <c r="E111" s="15"/>
    </row>
    <row r="112" spans="3:5">
      <c r="D112" s="18"/>
      <c r="E112" s="17"/>
    </row>
    <row r="113" spans="2:5">
      <c r="D113" s="18"/>
      <c r="E113" s="29"/>
    </row>
    <row r="114" spans="2:5">
      <c r="C114" s="14"/>
      <c r="D114" s="18"/>
      <c r="E114" s="35"/>
    </row>
    <row r="115" spans="2:5">
      <c r="C115" s="14"/>
      <c r="D115" s="20"/>
      <c r="E115" s="21"/>
    </row>
    <row r="116" spans="2:5">
      <c r="D116" s="12"/>
      <c r="E116" s="13"/>
    </row>
    <row r="117" spans="2:5">
      <c r="D117" s="33"/>
      <c r="E117" s="36"/>
    </row>
    <row r="118" spans="2:5" ht="11.25" customHeight="1">
      <c r="D118" s="28"/>
      <c r="E118" s="29"/>
    </row>
    <row r="119" spans="2:5" ht="24" customHeight="1">
      <c r="B119" s="14"/>
      <c r="D119" s="28"/>
      <c r="E119" s="37"/>
    </row>
    <row r="120" spans="2:5" ht="15" customHeight="1">
      <c r="C120" s="14"/>
      <c r="D120" s="28"/>
      <c r="E120" s="37"/>
    </row>
    <row r="121" spans="2:5" ht="11.25" customHeight="1">
      <c r="D121" s="33"/>
      <c r="E121" s="34"/>
    </row>
    <row r="122" spans="2:5">
      <c r="D122" s="28"/>
      <c r="E122" s="29"/>
    </row>
    <row r="123" spans="2:5" ht="13.5" customHeight="1">
      <c r="B123" s="14"/>
      <c r="D123" s="28"/>
      <c r="E123" s="38"/>
    </row>
    <row r="124" spans="2:5" ht="12.75" customHeight="1">
      <c r="C124" s="14"/>
      <c r="D124" s="28"/>
      <c r="E124" s="15"/>
    </row>
    <row r="125" spans="2:5" ht="12.75" customHeight="1">
      <c r="C125" s="14"/>
      <c r="D125" s="20"/>
      <c r="E125" s="21"/>
    </row>
    <row r="126" spans="2:5">
      <c r="D126" s="12"/>
      <c r="E126" s="13"/>
    </row>
    <row r="127" spans="2:5">
      <c r="C127" s="14"/>
      <c r="D127" s="12"/>
      <c r="E127" s="35"/>
    </row>
    <row r="128" spans="2:5">
      <c r="D128" s="33"/>
      <c r="E128" s="34"/>
    </row>
    <row r="129" spans="1:5">
      <c r="D129" s="28"/>
      <c r="E129" s="29"/>
    </row>
    <row r="130" spans="1:5">
      <c r="D130" s="12"/>
      <c r="E130" s="13"/>
    </row>
    <row r="131" spans="1:5" ht="19.5" customHeight="1">
      <c r="A131" s="39"/>
      <c r="B131" s="4"/>
      <c r="C131" s="4"/>
      <c r="D131" s="4"/>
      <c r="E131" s="24"/>
    </row>
    <row r="132" spans="1:5" ht="15" customHeight="1">
      <c r="A132" s="14"/>
      <c r="D132" s="26"/>
      <c r="E132" s="24"/>
    </row>
    <row r="133" spans="1:5">
      <c r="A133" s="14"/>
      <c r="B133" s="14"/>
      <c r="D133" s="26"/>
      <c r="E133" s="15"/>
    </row>
    <row r="134" spans="1:5">
      <c r="C134" s="14"/>
      <c r="D134" s="12"/>
      <c r="E134" s="24"/>
    </row>
    <row r="135" spans="1:5">
      <c r="D135" s="16"/>
      <c r="E135" s="17"/>
    </row>
    <row r="136" spans="1:5">
      <c r="B136" s="14"/>
      <c r="D136" s="12"/>
      <c r="E136" s="15"/>
    </row>
    <row r="137" spans="1:5">
      <c r="C137" s="14"/>
      <c r="D137" s="12"/>
      <c r="E137" s="15"/>
    </row>
    <row r="138" spans="1:5">
      <c r="D138" s="20"/>
      <c r="E138" s="21"/>
    </row>
    <row r="139" spans="1:5" ht="22.5" customHeight="1">
      <c r="C139" s="14"/>
      <c r="D139" s="12"/>
      <c r="E139" s="22"/>
    </row>
    <row r="140" spans="1:5">
      <c r="D140" s="12"/>
      <c r="E140" s="21"/>
    </row>
    <row r="141" spans="1:5">
      <c r="B141" s="14"/>
      <c r="D141" s="18"/>
      <c r="E141" s="24"/>
    </row>
    <row r="142" spans="1:5">
      <c r="C142" s="14"/>
      <c r="D142" s="18"/>
      <c r="E142" s="25"/>
    </row>
    <row r="143" spans="1:5">
      <c r="D143" s="20"/>
      <c r="E143" s="17"/>
    </row>
    <row r="144" spans="1:5" ht="13.5" customHeight="1">
      <c r="A144" s="14"/>
      <c r="D144" s="26"/>
      <c r="E144" s="24"/>
    </row>
    <row r="145" spans="1:5" ht="13.5" customHeight="1">
      <c r="B145" s="14"/>
      <c r="D145" s="12"/>
      <c r="E145" s="24"/>
    </row>
    <row r="146" spans="1:5" ht="13.5" customHeight="1">
      <c r="C146" s="14"/>
      <c r="D146" s="12"/>
      <c r="E146" s="15"/>
    </row>
    <row r="147" spans="1:5">
      <c r="C147" s="14"/>
      <c r="D147" s="20"/>
      <c r="E147" s="17"/>
    </row>
    <row r="148" spans="1:5">
      <c r="C148" s="14"/>
      <c r="D148" s="12"/>
      <c r="E148" s="15"/>
    </row>
    <row r="149" spans="1:5">
      <c r="D149" s="33"/>
      <c r="E149" s="34"/>
    </row>
    <row r="150" spans="1:5">
      <c r="C150" s="14"/>
      <c r="D150" s="18"/>
      <c r="E150" s="35"/>
    </row>
    <row r="151" spans="1:5">
      <c r="C151" s="14"/>
      <c r="D151" s="20"/>
      <c r="E151" s="21"/>
    </row>
    <row r="152" spans="1:5">
      <c r="D152" s="33"/>
      <c r="E152" s="40"/>
    </row>
    <row r="153" spans="1:5">
      <c r="B153" s="14"/>
      <c r="D153" s="28"/>
      <c r="E153" s="38"/>
    </row>
    <row r="154" spans="1:5">
      <c r="C154" s="14"/>
      <c r="D154" s="28"/>
      <c r="E154" s="15"/>
    </row>
    <row r="155" spans="1:5">
      <c r="C155" s="14"/>
      <c r="D155" s="20"/>
      <c r="E155" s="21"/>
    </row>
    <row r="156" spans="1:5">
      <c r="C156" s="14"/>
      <c r="D156" s="20"/>
      <c r="E156" s="21"/>
    </row>
    <row r="157" spans="1:5">
      <c r="D157" s="12"/>
      <c r="E157" s="13"/>
    </row>
    <row r="158" spans="1:5" s="41" customFormat="1" ht="18" customHeight="1">
      <c r="A158" s="172"/>
      <c r="B158" s="173"/>
      <c r="C158" s="173"/>
      <c r="D158" s="173"/>
      <c r="E158" s="173"/>
    </row>
    <row r="159" spans="1:5" ht="28.5" customHeight="1">
      <c r="A159" s="30"/>
      <c r="B159" s="30"/>
      <c r="C159" s="30"/>
      <c r="D159" s="31"/>
      <c r="E159" s="32"/>
    </row>
    <row r="161" spans="1:5" ht="15.75">
      <c r="A161" s="43"/>
      <c r="B161" s="14"/>
      <c r="C161" s="14"/>
      <c r="D161" s="44"/>
      <c r="E161" s="3"/>
    </row>
    <row r="162" spans="1:5">
      <c r="A162" s="14"/>
      <c r="B162" s="14"/>
      <c r="C162" s="14"/>
      <c r="D162" s="44"/>
      <c r="E162" s="3"/>
    </row>
    <row r="163" spans="1:5" ht="17.25" customHeight="1">
      <c r="A163" s="14"/>
      <c r="B163" s="14"/>
      <c r="C163" s="14"/>
      <c r="D163" s="44"/>
      <c r="E163" s="3"/>
    </row>
    <row r="164" spans="1:5" ht="13.5" customHeight="1">
      <c r="A164" s="14"/>
      <c r="B164" s="14"/>
      <c r="C164" s="14"/>
      <c r="D164" s="44"/>
      <c r="E164" s="3"/>
    </row>
    <row r="165" spans="1:5">
      <c r="A165" s="14"/>
      <c r="B165" s="14"/>
      <c r="C165" s="14"/>
      <c r="D165" s="44"/>
      <c r="E165" s="3"/>
    </row>
    <row r="166" spans="1:5">
      <c r="A166" s="14"/>
      <c r="B166" s="14"/>
      <c r="C166" s="14"/>
    </row>
    <row r="167" spans="1:5">
      <c r="A167" s="14"/>
      <c r="B167" s="14"/>
      <c r="C167" s="14"/>
      <c r="D167" s="44"/>
      <c r="E167" s="3"/>
    </row>
    <row r="168" spans="1:5">
      <c r="A168" s="14"/>
      <c r="B168" s="14"/>
      <c r="C168" s="14"/>
      <c r="D168" s="44"/>
      <c r="E168" s="45"/>
    </row>
    <row r="169" spans="1:5">
      <c r="A169" s="14"/>
      <c r="B169" s="14"/>
      <c r="C169" s="14"/>
      <c r="D169" s="44"/>
      <c r="E169" s="3"/>
    </row>
    <row r="170" spans="1:5" ht="22.5" customHeight="1">
      <c r="A170" s="14"/>
      <c r="B170" s="14"/>
      <c r="C170" s="14"/>
      <c r="D170" s="44"/>
      <c r="E170" s="22"/>
    </row>
    <row r="171" spans="1:5" ht="22.5" customHeight="1">
      <c r="D171" s="20"/>
      <c r="E171" s="23"/>
    </row>
  </sheetData>
  <mergeCells count="8">
    <mergeCell ref="A1:H1"/>
    <mergeCell ref="B16:H16"/>
    <mergeCell ref="B18:H18"/>
    <mergeCell ref="B31:H31"/>
    <mergeCell ref="B33:H33"/>
    <mergeCell ref="A158:E158"/>
    <mergeCell ref="B3:H3"/>
    <mergeCell ref="B46:H46"/>
  </mergeCells>
  <phoneticPr fontId="0" type="noConversion"/>
  <printOptions horizontalCentered="1"/>
  <pageMargins left="0.19685039370078741" right="0.19685039370078741" top="0.23622047244094491" bottom="0.19685039370078741" header="0" footer="0"/>
  <pageSetup paperSize="9" scale="88" firstPageNumber="2" orientation="landscape" horizontalDpi="4294967293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6"/>
  <sheetViews>
    <sheetView workbookViewId="0">
      <selection activeCell="M135" sqref="M135"/>
    </sheetView>
  </sheetViews>
  <sheetFormatPr defaultColWidth="11.42578125" defaultRowHeight="12.75"/>
  <cols>
    <col min="1" max="1" width="11.42578125" style="83" bestFit="1" customWidth="1"/>
    <col min="2" max="2" width="6.7109375" style="83" customWidth="1"/>
    <col min="3" max="3" width="34.42578125" style="84" customWidth="1"/>
    <col min="4" max="4" width="14.28515625" style="85" customWidth="1"/>
    <col min="5" max="5" width="11.7109375" style="85" bestFit="1" customWidth="1"/>
    <col min="6" max="6" width="12.42578125" style="85" bestFit="1" customWidth="1"/>
    <col min="7" max="7" width="14.140625" style="85" bestFit="1" customWidth="1"/>
    <col min="8" max="8" width="10.42578125" style="85" customWidth="1"/>
    <col min="9" max="9" width="10.28515625" style="85" customWidth="1"/>
    <col min="10" max="10" width="11.5703125" style="85" customWidth="1"/>
    <col min="11" max="11" width="10" style="85" bestFit="1" customWidth="1"/>
    <col min="12" max="13" width="12.28515625" style="85" bestFit="1" customWidth="1"/>
    <col min="14" max="16384" width="11.42578125" style="2"/>
  </cols>
  <sheetData>
    <row r="1" spans="1:13" ht="24" customHeight="1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3" customFormat="1" ht="67.5">
      <c r="A2" s="81" t="s">
        <v>20</v>
      </c>
      <c r="B2" s="81" t="s">
        <v>58</v>
      </c>
      <c r="C2" s="81" t="s">
        <v>21</v>
      </c>
      <c r="D2" s="86" t="s">
        <v>145</v>
      </c>
      <c r="E2" s="82" t="s">
        <v>13</v>
      </c>
      <c r="F2" s="82" t="s">
        <v>14</v>
      </c>
      <c r="G2" s="82" t="s">
        <v>15</v>
      </c>
      <c r="H2" s="82" t="s">
        <v>16</v>
      </c>
      <c r="I2" s="82" t="s">
        <v>22</v>
      </c>
      <c r="J2" s="82" t="s">
        <v>112</v>
      </c>
      <c r="K2" s="82" t="s">
        <v>132</v>
      </c>
      <c r="L2" s="86" t="s">
        <v>136</v>
      </c>
      <c r="M2" s="86" t="s">
        <v>146</v>
      </c>
    </row>
    <row r="3" spans="1:13">
      <c r="A3" s="71"/>
      <c r="B3" s="71"/>
      <c r="C3" s="72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3" customFormat="1" ht="38.25">
      <c r="A4" s="87" t="s">
        <v>35</v>
      </c>
      <c r="B4" s="87"/>
      <c r="C4" s="88" t="s">
        <v>34</v>
      </c>
      <c r="D4" s="89">
        <f>SUM(E4:K4)</f>
        <v>1138498</v>
      </c>
      <c r="E4" s="89">
        <f t="shared" ref="E4:M4" si="0">SUM(E5+E14+E21+E82)</f>
        <v>1138498</v>
      </c>
      <c r="F4" s="89">
        <f t="shared" si="0"/>
        <v>0</v>
      </c>
      <c r="G4" s="89">
        <f t="shared" si="0"/>
        <v>0</v>
      </c>
      <c r="H4" s="89">
        <f t="shared" si="0"/>
        <v>0</v>
      </c>
      <c r="I4" s="89">
        <f t="shared" si="0"/>
        <v>0</v>
      </c>
      <c r="J4" s="89">
        <f t="shared" si="0"/>
        <v>0</v>
      </c>
      <c r="K4" s="89">
        <f t="shared" si="0"/>
        <v>0</v>
      </c>
      <c r="L4" s="89">
        <f t="shared" si="0"/>
        <v>1138498</v>
      </c>
      <c r="M4" s="89">
        <f t="shared" si="0"/>
        <v>1138498</v>
      </c>
    </row>
    <row r="5" spans="1:13" s="3" customFormat="1" ht="25.5">
      <c r="A5" s="92" t="s">
        <v>168</v>
      </c>
      <c r="B5" s="93"/>
      <c r="C5" s="91" t="s">
        <v>165</v>
      </c>
      <c r="D5" s="115">
        <f t="shared" ref="D5:D10" si="1">SUM(E5:K5)</f>
        <v>10000</v>
      </c>
      <c r="E5" s="115">
        <f>SUM(E6)</f>
        <v>10000</v>
      </c>
      <c r="F5" s="115">
        <f t="shared" ref="F5:M9" si="2">SUM(F6)</f>
        <v>0</v>
      </c>
      <c r="G5" s="115">
        <f t="shared" si="2"/>
        <v>0</v>
      </c>
      <c r="H5" s="115">
        <f t="shared" si="2"/>
        <v>0</v>
      </c>
      <c r="I5" s="115">
        <f t="shared" si="2"/>
        <v>0</v>
      </c>
      <c r="J5" s="115">
        <f t="shared" si="2"/>
        <v>0</v>
      </c>
      <c r="K5" s="115">
        <f t="shared" si="2"/>
        <v>0</v>
      </c>
      <c r="L5" s="115">
        <f t="shared" si="2"/>
        <v>10000</v>
      </c>
      <c r="M5" s="115">
        <f t="shared" si="2"/>
        <v>10000</v>
      </c>
    </row>
    <row r="6" spans="1:13" s="3" customFormat="1">
      <c r="A6" s="111">
        <v>4</v>
      </c>
      <c r="B6" s="73"/>
      <c r="C6" s="75" t="s">
        <v>29</v>
      </c>
      <c r="D6" s="108">
        <f t="shared" si="1"/>
        <v>10000</v>
      </c>
      <c r="E6" s="108">
        <f>SUM(E7)</f>
        <v>10000</v>
      </c>
      <c r="F6" s="108">
        <f t="shared" si="2"/>
        <v>0</v>
      </c>
      <c r="G6" s="108">
        <f t="shared" si="2"/>
        <v>0</v>
      </c>
      <c r="H6" s="108">
        <f t="shared" si="2"/>
        <v>0</v>
      </c>
      <c r="I6" s="108">
        <f t="shared" si="2"/>
        <v>0</v>
      </c>
      <c r="J6" s="108">
        <f t="shared" si="2"/>
        <v>0</v>
      </c>
      <c r="K6" s="108">
        <f t="shared" si="2"/>
        <v>0</v>
      </c>
      <c r="L6" s="108">
        <f t="shared" si="2"/>
        <v>10000</v>
      </c>
      <c r="M6" s="108">
        <f t="shared" si="2"/>
        <v>10000</v>
      </c>
    </row>
    <row r="7" spans="1:13" s="3" customFormat="1" ht="25.5">
      <c r="A7" s="111">
        <v>42</v>
      </c>
      <c r="B7" s="73"/>
      <c r="C7" s="75" t="s">
        <v>36</v>
      </c>
      <c r="D7" s="108">
        <f t="shared" si="1"/>
        <v>10000</v>
      </c>
      <c r="E7" s="108">
        <f>SUM(E8)</f>
        <v>10000</v>
      </c>
      <c r="F7" s="108">
        <f t="shared" si="2"/>
        <v>0</v>
      </c>
      <c r="G7" s="108">
        <f t="shared" si="2"/>
        <v>0</v>
      </c>
      <c r="H7" s="108">
        <f t="shared" si="2"/>
        <v>0</v>
      </c>
      <c r="I7" s="108">
        <f t="shared" si="2"/>
        <v>0</v>
      </c>
      <c r="J7" s="108">
        <f t="shared" si="2"/>
        <v>0</v>
      </c>
      <c r="K7" s="108">
        <f t="shared" si="2"/>
        <v>0</v>
      </c>
      <c r="L7" s="108">
        <f t="shared" si="2"/>
        <v>10000</v>
      </c>
      <c r="M7" s="108">
        <f t="shared" si="2"/>
        <v>10000</v>
      </c>
    </row>
    <row r="8" spans="1:13" s="3" customFormat="1">
      <c r="A8" s="111">
        <v>422</v>
      </c>
      <c r="B8" s="73"/>
      <c r="C8" s="75" t="s">
        <v>28</v>
      </c>
      <c r="D8" s="108">
        <f t="shared" si="1"/>
        <v>10000</v>
      </c>
      <c r="E8" s="108">
        <f>SUM(E9+E11)</f>
        <v>10000</v>
      </c>
      <c r="F8" s="108">
        <f t="shared" ref="F8:M8" si="3">SUM(F9+F11)</f>
        <v>0</v>
      </c>
      <c r="G8" s="108">
        <f t="shared" si="3"/>
        <v>0</v>
      </c>
      <c r="H8" s="108">
        <f t="shared" si="3"/>
        <v>0</v>
      </c>
      <c r="I8" s="108">
        <f t="shared" si="3"/>
        <v>0</v>
      </c>
      <c r="J8" s="108">
        <f t="shared" si="3"/>
        <v>0</v>
      </c>
      <c r="K8" s="108">
        <f t="shared" si="3"/>
        <v>0</v>
      </c>
      <c r="L8" s="108">
        <f t="shared" si="3"/>
        <v>10000</v>
      </c>
      <c r="M8" s="108">
        <f t="shared" si="3"/>
        <v>10000</v>
      </c>
    </row>
    <row r="9" spans="1:13" s="3" customFormat="1">
      <c r="A9" s="111">
        <v>4221</v>
      </c>
      <c r="B9" s="76">
        <v>406</v>
      </c>
      <c r="C9" s="75" t="s">
        <v>37</v>
      </c>
      <c r="D9" s="108">
        <f t="shared" si="1"/>
        <v>5000</v>
      </c>
      <c r="E9" s="108">
        <f>SUM(E10)</f>
        <v>5000</v>
      </c>
      <c r="F9" s="108">
        <f t="shared" si="2"/>
        <v>0</v>
      </c>
      <c r="G9" s="108">
        <f t="shared" si="2"/>
        <v>0</v>
      </c>
      <c r="H9" s="108">
        <f t="shared" si="2"/>
        <v>0</v>
      </c>
      <c r="I9" s="108">
        <f t="shared" si="2"/>
        <v>0</v>
      </c>
      <c r="J9" s="108">
        <f t="shared" si="2"/>
        <v>0</v>
      </c>
      <c r="K9" s="108">
        <f t="shared" si="2"/>
        <v>0</v>
      </c>
      <c r="L9" s="108">
        <v>5000</v>
      </c>
      <c r="M9" s="108">
        <v>5000</v>
      </c>
    </row>
    <row r="10" spans="1:13">
      <c r="A10" s="118">
        <v>42211</v>
      </c>
      <c r="B10" s="76"/>
      <c r="C10" s="75" t="s">
        <v>130</v>
      </c>
      <c r="D10" s="116">
        <f t="shared" si="1"/>
        <v>5000</v>
      </c>
      <c r="E10" s="116">
        <v>5000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/>
      <c r="M10" s="116"/>
    </row>
    <row r="11" spans="1:13" s="3" customFormat="1">
      <c r="A11" s="111">
        <v>4227</v>
      </c>
      <c r="B11" s="76">
        <v>410</v>
      </c>
      <c r="C11" s="75" t="s">
        <v>166</v>
      </c>
      <c r="D11" s="108">
        <f>SUM(E11:K11)</f>
        <v>5000</v>
      </c>
      <c r="E11" s="108">
        <f t="shared" ref="E11:K11" si="4">SUM(E12)</f>
        <v>5000</v>
      </c>
      <c r="F11" s="105">
        <f t="shared" si="4"/>
        <v>0</v>
      </c>
      <c r="G11" s="105">
        <f t="shared" si="4"/>
        <v>0</v>
      </c>
      <c r="H11" s="105">
        <f t="shared" si="4"/>
        <v>0</v>
      </c>
      <c r="I11" s="105">
        <f t="shared" si="4"/>
        <v>0</v>
      </c>
      <c r="J11" s="105">
        <f t="shared" si="4"/>
        <v>0</v>
      </c>
      <c r="K11" s="105">
        <f t="shared" si="4"/>
        <v>0</v>
      </c>
      <c r="L11" s="105">
        <v>5000</v>
      </c>
      <c r="M11" s="105">
        <v>5000</v>
      </c>
    </row>
    <row r="12" spans="1:13" s="3" customFormat="1">
      <c r="A12" s="118">
        <v>42273</v>
      </c>
      <c r="B12" s="76"/>
      <c r="C12" s="75" t="s">
        <v>167</v>
      </c>
      <c r="D12" s="116">
        <f>SUM(E12:K12)</f>
        <v>5000</v>
      </c>
      <c r="E12" s="116">
        <v>5000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08"/>
      <c r="M12" s="108"/>
    </row>
    <row r="13" spans="1:13" s="3" customFormat="1">
      <c r="A13" s="118"/>
      <c r="B13" s="76"/>
      <c r="C13" s="75"/>
      <c r="D13" s="116"/>
      <c r="E13" s="116"/>
      <c r="F13" s="116"/>
      <c r="G13" s="116"/>
      <c r="H13" s="116"/>
      <c r="I13" s="116"/>
      <c r="J13" s="116"/>
      <c r="K13" s="116"/>
      <c r="L13" s="108"/>
      <c r="M13" s="108"/>
    </row>
    <row r="14" spans="1:13" ht="38.25">
      <c r="A14" s="92" t="s">
        <v>169</v>
      </c>
      <c r="B14" s="93"/>
      <c r="C14" s="91" t="s">
        <v>38</v>
      </c>
      <c r="D14" s="115">
        <f t="shared" ref="D14:D19" si="5">SUM(E14:K14)</f>
        <v>20000</v>
      </c>
      <c r="E14" s="115">
        <f>SUM(E15)</f>
        <v>20000</v>
      </c>
      <c r="F14" s="115">
        <f t="shared" ref="F14:M17" si="6">SUM(F15)</f>
        <v>0</v>
      </c>
      <c r="G14" s="115">
        <f t="shared" si="6"/>
        <v>0</v>
      </c>
      <c r="H14" s="115">
        <f t="shared" si="6"/>
        <v>0</v>
      </c>
      <c r="I14" s="115">
        <f t="shared" si="6"/>
        <v>0</v>
      </c>
      <c r="J14" s="115">
        <f t="shared" si="6"/>
        <v>0</v>
      </c>
      <c r="K14" s="115">
        <f t="shared" si="6"/>
        <v>0</v>
      </c>
      <c r="L14" s="115">
        <f t="shared" si="6"/>
        <v>20000</v>
      </c>
      <c r="M14" s="115">
        <f t="shared" si="6"/>
        <v>20000</v>
      </c>
    </row>
    <row r="15" spans="1:13" s="3" customFormat="1" ht="12.75" customHeight="1">
      <c r="A15" s="111">
        <v>3</v>
      </c>
      <c r="B15" s="73"/>
      <c r="C15" s="113" t="s">
        <v>39</v>
      </c>
      <c r="D15" s="108">
        <f t="shared" si="5"/>
        <v>20000</v>
      </c>
      <c r="E15" s="108">
        <f>SUM(E16)</f>
        <v>20000</v>
      </c>
      <c r="F15" s="108">
        <f t="shared" si="6"/>
        <v>0</v>
      </c>
      <c r="G15" s="108">
        <f t="shared" si="6"/>
        <v>0</v>
      </c>
      <c r="H15" s="108">
        <f t="shared" si="6"/>
        <v>0</v>
      </c>
      <c r="I15" s="108">
        <f t="shared" si="6"/>
        <v>0</v>
      </c>
      <c r="J15" s="108">
        <f t="shared" si="6"/>
        <v>0</v>
      </c>
      <c r="K15" s="108">
        <f t="shared" si="6"/>
        <v>0</v>
      </c>
      <c r="L15" s="108">
        <f t="shared" si="6"/>
        <v>20000</v>
      </c>
      <c r="M15" s="108">
        <f t="shared" si="6"/>
        <v>20000</v>
      </c>
    </row>
    <row r="16" spans="1:13" s="3" customFormat="1">
      <c r="A16" s="111">
        <v>32</v>
      </c>
      <c r="B16" s="73"/>
      <c r="C16" s="113" t="s">
        <v>23</v>
      </c>
      <c r="D16" s="108">
        <f t="shared" si="5"/>
        <v>20000</v>
      </c>
      <c r="E16" s="108">
        <f>SUM(E17)</f>
        <v>20000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08">
        <f t="shared" si="6"/>
        <v>0</v>
      </c>
      <c r="J16" s="108">
        <f t="shared" si="6"/>
        <v>0</v>
      </c>
      <c r="K16" s="108">
        <f t="shared" si="6"/>
        <v>0</v>
      </c>
      <c r="L16" s="108">
        <f t="shared" si="6"/>
        <v>20000</v>
      </c>
      <c r="M16" s="108">
        <f t="shared" si="6"/>
        <v>20000</v>
      </c>
    </row>
    <row r="17" spans="1:13">
      <c r="A17" s="111">
        <v>323</v>
      </c>
      <c r="B17" s="73"/>
      <c r="C17" s="75" t="s">
        <v>26</v>
      </c>
      <c r="D17" s="108">
        <f t="shared" si="5"/>
        <v>20000</v>
      </c>
      <c r="E17" s="108">
        <f>SUM(E18)</f>
        <v>20000</v>
      </c>
      <c r="F17" s="108">
        <f t="shared" si="6"/>
        <v>0</v>
      </c>
      <c r="G17" s="108">
        <f t="shared" si="6"/>
        <v>0</v>
      </c>
      <c r="H17" s="108">
        <f t="shared" si="6"/>
        <v>0</v>
      </c>
      <c r="I17" s="108">
        <f t="shared" si="6"/>
        <v>0</v>
      </c>
      <c r="J17" s="108">
        <f t="shared" si="6"/>
        <v>0</v>
      </c>
      <c r="K17" s="108">
        <f t="shared" si="6"/>
        <v>0</v>
      </c>
      <c r="L17" s="108">
        <f t="shared" si="6"/>
        <v>20000</v>
      </c>
      <c r="M17" s="108">
        <f t="shared" si="6"/>
        <v>20000</v>
      </c>
    </row>
    <row r="18" spans="1:13">
      <c r="A18" s="111">
        <v>3232</v>
      </c>
      <c r="B18" s="73">
        <v>411</v>
      </c>
      <c r="C18" s="75" t="s">
        <v>40</v>
      </c>
      <c r="D18" s="108">
        <f t="shared" si="5"/>
        <v>20000</v>
      </c>
      <c r="E18" s="108">
        <f>SUM(E19)</f>
        <v>20000</v>
      </c>
      <c r="F18" s="108">
        <f t="shared" ref="F18:K18" si="7">SUM(F19)</f>
        <v>0</v>
      </c>
      <c r="G18" s="108">
        <f t="shared" si="7"/>
        <v>0</v>
      </c>
      <c r="H18" s="108">
        <f t="shared" si="7"/>
        <v>0</v>
      </c>
      <c r="I18" s="108">
        <f t="shared" si="7"/>
        <v>0</v>
      </c>
      <c r="J18" s="108">
        <f t="shared" si="7"/>
        <v>0</v>
      </c>
      <c r="K18" s="108">
        <f t="shared" si="7"/>
        <v>0</v>
      </c>
      <c r="L18" s="108">
        <v>20000</v>
      </c>
      <c r="M18" s="108">
        <v>20000</v>
      </c>
    </row>
    <row r="19" spans="1:13">
      <c r="A19" s="74">
        <v>32321</v>
      </c>
      <c r="B19" s="76"/>
      <c r="C19" s="75" t="s">
        <v>40</v>
      </c>
      <c r="D19" s="80">
        <f t="shared" si="5"/>
        <v>20000</v>
      </c>
      <c r="E19" s="78">
        <v>20000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/>
      <c r="M19" s="78"/>
    </row>
    <row r="20" spans="1:13">
      <c r="A20" s="74"/>
      <c r="B20" s="76"/>
      <c r="C20" s="75"/>
      <c r="D20" s="80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25.5">
      <c r="A21" s="92" t="s">
        <v>170</v>
      </c>
      <c r="B21" s="93"/>
      <c r="C21" s="91" t="s">
        <v>42</v>
      </c>
      <c r="D21" s="115">
        <f>SUM(E21:K21)</f>
        <v>218808</v>
      </c>
      <c r="E21" s="115">
        <f t="shared" ref="E21:K21" si="8">SUM(E22)</f>
        <v>218808</v>
      </c>
      <c r="F21" s="115">
        <f t="shared" si="8"/>
        <v>0</v>
      </c>
      <c r="G21" s="115">
        <f t="shared" si="8"/>
        <v>0</v>
      </c>
      <c r="H21" s="115">
        <f t="shared" si="8"/>
        <v>0</v>
      </c>
      <c r="I21" s="115">
        <f t="shared" si="8"/>
        <v>0</v>
      </c>
      <c r="J21" s="115">
        <f t="shared" si="8"/>
        <v>0</v>
      </c>
      <c r="K21" s="115">
        <f t="shared" si="8"/>
        <v>0</v>
      </c>
      <c r="L21" s="115">
        <f>SUM(L22)</f>
        <v>218808</v>
      </c>
      <c r="M21" s="115">
        <f>SUM(M22)</f>
        <v>218808</v>
      </c>
    </row>
    <row r="22" spans="1:13">
      <c r="A22" s="111">
        <v>3</v>
      </c>
      <c r="B22" s="112"/>
      <c r="C22" s="113" t="s">
        <v>39</v>
      </c>
      <c r="D22" s="108">
        <f>SUM(E22:K22)</f>
        <v>218808</v>
      </c>
      <c r="E22" s="108">
        <f t="shared" ref="E22:M22" si="9">SUM(E23,E77)</f>
        <v>218808</v>
      </c>
      <c r="F22" s="108">
        <f t="shared" si="9"/>
        <v>0</v>
      </c>
      <c r="G22" s="108">
        <f t="shared" si="9"/>
        <v>0</v>
      </c>
      <c r="H22" s="108">
        <f t="shared" si="9"/>
        <v>0</v>
      </c>
      <c r="I22" s="108">
        <f t="shared" si="9"/>
        <v>0</v>
      </c>
      <c r="J22" s="108">
        <f t="shared" si="9"/>
        <v>0</v>
      </c>
      <c r="K22" s="108">
        <f t="shared" si="9"/>
        <v>0</v>
      </c>
      <c r="L22" s="108">
        <f t="shared" si="9"/>
        <v>218808</v>
      </c>
      <c r="M22" s="108">
        <f t="shared" si="9"/>
        <v>218808</v>
      </c>
    </row>
    <row r="23" spans="1:13">
      <c r="A23" s="111">
        <v>32</v>
      </c>
      <c r="B23" s="112"/>
      <c r="C23" s="113" t="s">
        <v>23</v>
      </c>
      <c r="D23" s="108">
        <f>SUM(E23:K23)</f>
        <v>218243</v>
      </c>
      <c r="E23" s="108">
        <f t="shared" ref="E23:M23" si="10">E24+E31+E48+E69</f>
        <v>218243</v>
      </c>
      <c r="F23" s="108">
        <f t="shared" si="10"/>
        <v>0</v>
      </c>
      <c r="G23" s="108">
        <f t="shared" si="10"/>
        <v>0</v>
      </c>
      <c r="H23" s="108">
        <f t="shared" si="10"/>
        <v>0</v>
      </c>
      <c r="I23" s="108">
        <f t="shared" si="10"/>
        <v>0</v>
      </c>
      <c r="J23" s="108">
        <f t="shared" si="10"/>
        <v>0</v>
      </c>
      <c r="K23" s="108">
        <f t="shared" si="10"/>
        <v>0</v>
      </c>
      <c r="L23" s="108">
        <f t="shared" si="10"/>
        <v>218243</v>
      </c>
      <c r="M23" s="108">
        <f t="shared" si="10"/>
        <v>218243</v>
      </c>
    </row>
    <row r="24" spans="1:13" s="3" customFormat="1">
      <c r="A24" s="111">
        <v>321</v>
      </c>
      <c r="B24" s="73"/>
      <c r="C24" s="75" t="s">
        <v>24</v>
      </c>
      <c r="D24" s="108">
        <f>SUM(E24:K24)</f>
        <v>39000</v>
      </c>
      <c r="E24" s="108">
        <f t="shared" ref="E24:M24" si="11">E25+E29</f>
        <v>39000</v>
      </c>
      <c r="F24" s="108">
        <f t="shared" si="11"/>
        <v>0</v>
      </c>
      <c r="G24" s="108">
        <f t="shared" si="11"/>
        <v>0</v>
      </c>
      <c r="H24" s="108">
        <f t="shared" si="11"/>
        <v>0</v>
      </c>
      <c r="I24" s="108">
        <f t="shared" si="11"/>
        <v>0</v>
      </c>
      <c r="J24" s="108">
        <f t="shared" si="11"/>
        <v>0</v>
      </c>
      <c r="K24" s="108">
        <f t="shared" si="11"/>
        <v>0</v>
      </c>
      <c r="L24" s="108">
        <f t="shared" si="11"/>
        <v>39000</v>
      </c>
      <c r="M24" s="108">
        <f t="shared" si="11"/>
        <v>39000</v>
      </c>
    </row>
    <row r="25" spans="1:13">
      <c r="A25" s="111">
        <v>3211</v>
      </c>
      <c r="B25" s="76">
        <v>413</v>
      </c>
      <c r="C25" s="75" t="s">
        <v>43</v>
      </c>
      <c r="D25" s="108">
        <f t="shared" ref="D25:D32" si="12">SUM(E25:K25)</f>
        <v>35000</v>
      </c>
      <c r="E25" s="108">
        <f t="shared" ref="E25:K25" si="13">SUM(E26:E28)</f>
        <v>35000</v>
      </c>
      <c r="F25" s="108">
        <f t="shared" si="13"/>
        <v>0</v>
      </c>
      <c r="G25" s="108">
        <f t="shared" si="13"/>
        <v>0</v>
      </c>
      <c r="H25" s="108">
        <f t="shared" si="13"/>
        <v>0</v>
      </c>
      <c r="I25" s="108">
        <f t="shared" si="13"/>
        <v>0</v>
      </c>
      <c r="J25" s="108">
        <f t="shared" si="13"/>
        <v>0</v>
      </c>
      <c r="K25" s="108">
        <f t="shared" si="13"/>
        <v>0</v>
      </c>
      <c r="L25" s="108">
        <v>35000</v>
      </c>
      <c r="M25" s="108">
        <v>35000</v>
      </c>
    </row>
    <row r="26" spans="1:13">
      <c r="A26" s="74">
        <v>32111</v>
      </c>
      <c r="B26" s="76"/>
      <c r="C26" s="75" t="s">
        <v>61</v>
      </c>
      <c r="D26" s="80">
        <f t="shared" si="12"/>
        <v>13000</v>
      </c>
      <c r="E26" s="80">
        <v>13000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78"/>
      <c r="M26" s="78"/>
    </row>
    <row r="27" spans="1:13">
      <c r="A27" s="74">
        <v>32113</v>
      </c>
      <c r="B27" s="76"/>
      <c r="C27" s="75" t="s">
        <v>62</v>
      </c>
      <c r="D27" s="80">
        <f t="shared" si="12"/>
        <v>7000</v>
      </c>
      <c r="E27" s="80">
        <v>7000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78"/>
      <c r="M27" s="78"/>
    </row>
    <row r="28" spans="1:13">
      <c r="A28" s="74">
        <v>32115</v>
      </c>
      <c r="B28" s="76"/>
      <c r="C28" s="75" t="s">
        <v>63</v>
      </c>
      <c r="D28" s="80">
        <f t="shared" si="12"/>
        <v>15000</v>
      </c>
      <c r="E28" s="80">
        <v>15000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78"/>
      <c r="M28" s="78"/>
    </row>
    <row r="29" spans="1:13">
      <c r="A29" s="111">
        <v>3213</v>
      </c>
      <c r="B29" s="76">
        <v>414</v>
      </c>
      <c r="C29" s="75" t="s">
        <v>44</v>
      </c>
      <c r="D29" s="108">
        <f t="shared" si="12"/>
        <v>4000</v>
      </c>
      <c r="E29" s="108">
        <f t="shared" ref="E29:K29" si="14">SUM(E30)</f>
        <v>4000</v>
      </c>
      <c r="F29" s="108">
        <f t="shared" si="14"/>
        <v>0</v>
      </c>
      <c r="G29" s="108">
        <f t="shared" si="14"/>
        <v>0</v>
      </c>
      <c r="H29" s="108">
        <f t="shared" si="14"/>
        <v>0</v>
      </c>
      <c r="I29" s="108">
        <f t="shared" si="14"/>
        <v>0</v>
      </c>
      <c r="J29" s="108">
        <f t="shared" si="14"/>
        <v>0</v>
      </c>
      <c r="K29" s="108">
        <f t="shared" si="14"/>
        <v>0</v>
      </c>
      <c r="L29" s="105">
        <v>4000</v>
      </c>
      <c r="M29" s="105">
        <v>4000</v>
      </c>
    </row>
    <row r="30" spans="1:13">
      <c r="A30" s="74">
        <v>32131</v>
      </c>
      <c r="B30" s="76"/>
      <c r="C30" s="75" t="s">
        <v>64</v>
      </c>
      <c r="D30" s="80">
        <f t="shared" si="12"/>
        <v>4000</v>
      </c>
      <c r="E30" s="80">
        <v>4000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78"/>
      <c r="M30" s="78"/>
    </row>
    <row r="31" spans="1:13">
      <c r="A31" s="111">
        <v>322</v>
      </c>
      <c r="B31" s="76"/>
      <c r="C31" s="75" t="s">
        <v>25</v>
      </c>
      <c r="D31" s="108">
        <f t="shared" si="12"/>
        <v>50200</v>
      </c>
      <c r="E31" s="108">
        <f>E32+E38+E40+E44+E46</f>
        <v>50200</v>
      </c>
      <c r="F31" s="108">
        <f t="shared" ref="F31:M31" si="15">F32+F38+F40+F44+F46</f>
        <v>0</v>
      </c>
      <c r="G31" s="108">
        <f t="shared" si="15"/>
        <v>0</v>
      </c>
      <c r="H31" s="108">
        <f t="shared" si="15"/>
        <v>0</v>
      </c>
      <c r="I31" s="108">
        <f t="shared" si="15"/>
        <v>0</v>
      </c>
      <c r="J31" s="108">
        <f t="shared" si="15"/>
        <v>0</v>
      </c>
      <c r="K31" s="108">
        <f t="shared" si="15"/>
        <v>0</v>
      </c>
      <c r="L31" s="108">
        <f t="shared" si="15"/>
        <v>50200</v>
      </c>
      <c r="M31" s="108">
        <f t="shared" si="15"/>
        <v>50200</v>
      </c>
    </row>
    <row r="32" spans="1:13">
      <c r="A32" s="110">
        <v>3221</v>
      </c>
      <c r="B32" s="95">
        <v>416</v>
      </c>
      <c r="C32" s="96" t="s">
        <v>65</v>
      </c>
      <c r="D32" s="108">
        <f t="shared" si="12"/>
        <v>25000</v>
      </c>
      <c r="E32" s="100">
        <f t="shared" ref="E32:K32" si="16">SUM(E33:E37)</f>
        <v>25000</v>
      </c>
      <c r="F32" s="100">
        <f t="shared" si="16"/>
        <v>0</v>
      </c>
      <c r="G32" s="100">
        <f t="shared" si="16"/>
        <v>0</v>
      </c>
      <c r="H32" s="100">
        <f t="shared" si="16"/>
        <v>0</v>
      </c>
      <c r="I32" s="100">
        <f t="shared" si="16"/>
        <v>0</v>
      </c>
      <c r="J32" s="100">
        <f t="shared" si="16"/>
        <v>0</v>
      </c>
      <c r="K32" s="100">
        <f t="shared" si="16"/>
        <v>0</v>
      </c>
      <c r="L32" s="105">
        <v>25000</v>
      </c>
      <c r="M32" s="105">
        <v>25000</v>
      </c>
    </row>
    <row r="33" spans="1:13" s="3" customFormat="1">
      <c r="A33" s="106">
        <v>32211</v>
      </c>
      <c r="B33" s="95"/>
      <c r="C33" s="96" t="s">
        <v>66</v>
      </c>
      <c r="D33" s="80">
        <f t="shared" ref="D33:D80" si="17">SUM(E33:K33)</f>
        <v>4000</v>
      </c>
      <c r="E33" s="97">
        <v>4000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78"/>
      <c r="M33" s="78"/>
    </row>
    <row r="34" spans="1:13">
      <c r="A34" s="106">
        <v>32212</v>
      </c>
      <c r="B34" s="95"/>
      <c r="C34" s="96" t="s">
        <v>67</v>
      </c>
      <c r="D34" s="80">
        <f t="shared" si="17"/>
        <v>3000</v>
      </c>
      <c r="E34" s="97">
        <v>3000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78"/>
      <c r="M34" s="78"/>
    </row>
    <row r="35" spans="1:13">
      <c r="A35" s="106">
        <v>32214</v>
      </c>
      <c r="B35" s="95"/>
      <c r="C35" s="96" t="s">
        <v>68</v>
      </c>
      <c r="D35" s="80">
        <f t="shared" si="17"/>
        <v>7000</v>
      </c>
      <c r="E35" s="97">
        <v>7000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79"/>
      <c r="M35" s="79"/>
    </row>
    <row r="36" spans="1:13">
      <c r="A36" s="106">
        <v>32216</v>
      </c>
      <c r="B36" s="95"/>
      <c r="C36" s="96" t="s">
        <v>69</v>
      </c>
      <c r="D36" s="80">
        <f t="shared" si="17"/>
        <v>6000</v>
      </c>
      <c r="E36" s="97">
        <v>6000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78"/>
      <c r="M36" s="78"/>
    </row>
    <row r="37" spans="1:13">
      <c r="A37" s="106">
        <v>32219</v>
      </c>
      <c r="B37" s="95"/>
      <c r="C37" s="96" t="s">
        <v>70</v>
      </c>
      <c r="D37" s="80">
        <f t="shared" si="17"/>
        <v>5000</v>
      </c>
      <c r="E37" s="97">
        <v>5000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78"/>
      <c r="M37" s="78"/>
    </row>
    <row r="38" spans="1:13">
      <c r="A38" s="110">
        <v>3223</v>
      </c>
      <c r="B38" s="95">
        <v>417</v>
      </c>
      <c r="C38" s="96" t="s">
        <v>45</v>
      </c>
      <c r="D38" s="108">
        <f t="shared" si="17"/>
        <v>2000</v>
      </c>
      <c r="E38" s="100">
        <f t="shared" ref="E38:K38" si="18">SUM(E39:E39)</f>
        <v>2000</v>
      </c>
      <c r="F38" s="100">
        <f t="shared" si="18"/>
        <v>0</v>
      </c>
      <c r="G38" s="100">
        <f t="shared" si="18"/>
        <v>0</v>
      </c>
      <c r="H38" s="100">
        <f t="shared" si="18"/>
        <v>0</v>
      </c>
      <c r="I38" s="100">
        <f t="shared" si="18"/>
        <v>0</v>
      </c>
      <c r="J38" s="100">
        <f t="shared" si="18"/>
        <v>0</v>
      </c>
      <c r="K38" s="100">
        <f t="shared" si="18"/>
        <v>0</v>
      </c>
      <c r="L38" s="105">
        <v>2000</v>
      </c>
      <c r="M38" s="105">
        <v>2000</v>
      </c>
    </row>
    <row r="39" spans="1:13">
      <c r="A39" s="106">
        <v>32234</v>
      </c>
      <c r="B39" s="95"/>
      <c r="C39" s="96" t="s">
        <v>73</v>
      </c>
      <c r="D39" s="80">
        <f t="shared" si="17"/>
        <v>2000</v>
      </c>
      <c r="E39" s="97">
        <v>2000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78"/>
      <c r="M39" s="78"/>
    </row>
    <row r="40" spans="1:13">
      <c r="A40" s="110">
        <v>3224</v>
      </c>
      <c r="B40" s="95">
        <v>418</v>
      </c>
      <c r="C40" s="96" t="s">
        <v>74</v>
      </c>
      <c r="D40" s="108">
        <f t="shared" si="17"/>
        <v>21000</v>
      </c>
      <c r="E40" s="100">
        <f t="shared" ref="E40:K40" si="19">SUM(E41:E43)</f>
        <v>21000</v>
      </c>
      <c r="F40" s="100">
        <f t="shared" si="19"/>
        <v>0</v>
      </c>
      <c r="G40" s="100">
        <f t="shared" si="19"/>
        <v>0</v>
      </c>
      <c r="H40" s="100">
        <f t="shared" si="19"/>
        <v>0</v>
      </c>
      <c r="I40" s="100">
        <f t="shared" si="19"/>
        <v>0</v>
      </c>
      <c r="J40" s="100">
        <f t="shared" si="19"/>
        <v>0</v>
      </c>
      <c r="K40" s="100">
        <f t="shared" si="19"/>
        <v>0</v>
      </c>
      <c r="L40" s="105">
        <v>21000</v>
      </c>
      <c r="M40" s="105">
        <v>21000</v>
      </c>
    </row>
    <row r="41" spans="1:13" s="3" customFormat="1">
      <c r="A41" s="106">
        <v>32241</v>
      </c>
      <c r="B41" s="95"/>
      <c r="C41" s="96" t="s">
        <v>75</v>
      </c>
      <c r="D41" s="80">
        <f t="shared" si="17"/>
        <v>10000</v>
      </c>
      <c r="E41" s="97">
        <v>10000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78"/>
      <c r="M41" s="78"/>
    </row>
    <row r="42" spans="1:13">
      <c r="A42" s="106">
        <v>32242</v>
      </c>
      <c r="B42" s="95"/>
      <c r="C42" s="96" t="s">
        <v>76</v>
      </c>
      <c r="D42" s="80">
        <f t="shared" si="17"/>
        <v>10000</v>
      </c>
      <c r="E42" s="97">
        <v>10000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78"/>
      <c r="M42" s="78"/>
    </row>
    <row r="43" spans="1:13" s="3" customFormat="1">
      <c r="A43" s="106">
        <v>32243</v>
      </c>
      <c r="B43" s="95"/>
      <c r="C43" s="96" t="s">
        <v>77</v>
      </c>
      <c r="D43" s="80">
        <f t="shared" si="17"/>
        <v>1000</v>
      </c>
      <c r="E43" s="97">
        <v>1000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78"/>
      <c r="M43" s="78"/>
    </row>
    <row r="44" spans="1:13" s="3" customFormat="1">
      <c r="A44" s="114">
        <v>3225</v>
      </c>
      <c r="B44" s="101">
        <v>419</v>
      </c>
      <c r="C44" s="102" t="s">
        <v>106</v>
      </c>
      <c r="D44" s="108">
        <f>SUM(E44:K44)</f>
        <v>1000</v>
      </c>
      <c r="E44" s="100">
        <f t="shared" ref="E44:K46" si="20">SUM(E45)</f>
        <v>1000</v>
      </c>
      <c r="F44" s="100">
        <f t="shared" si="20"/>
        <v>0</v>
      </c>
      <c r="G44" s="100">
        <f t="shared" si="20"/>
        <v>0</v>
      </c>
      <c r="H44" s="100">
        <f t="shared" si="20"/>
        <v>0</v>
      </c>
      <c r="I44" s="100">
        <f t="shared" si="20"/>
        <v>0</v>
      </c>
      <c r="J44" s="100">
        <f t="shared" si="20"/>
        <v>0</v>
      </c>
      <c r="K44" s="100">
        <f t="shared" si="20"/>
        <v>0</v>
      </c>
      <c r="L44" s="105">
        <v>1000</v>
      </c>
      <c r="M44" s="105">
        <v>1000</v>
      </c>
    </row>
    <row r="45" spans="1:13" s="3" customFormat="1">
      <c r="A45" s="106">
        <v>32251</v>
      </c>
      <c r="B45" s="95"/>
      <c r="C45" s="96" t="s">
        <v>121</v>
      </c>
      <c r="D45" s="80">
        <f>SUM(E45:K45)</f>
        <v>1000</v>
      </c>
      <c r="E45" s="103">
        <v>1000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78"/>
      <c r="M45" s="78"/>
    </row>
    <row r="46" spans="1:13">
      <c r="A46" s="114">
        <v>3227</v>
      </c>
      <c r="B46" s="101">
        <v>420</v>
      </c>
      <c r="C46" s="102" t="s">
        <v>78</v>
      </c>
      <c r="D46" s="108">
        <f t="shared" si="17"/>
        <v>1200</v>
      </c>
      <c r="E46" s="100">
        <f t="shared" si="20"/>
        <v>1200</v>
      </c>
      <c r="F46" s="100">
        <f t="shared" si="20"/>
        <v>0</v>
      </c>
      <c r="G46" s="100">
        <f t="shared" si="20"/>
        <v>0</v>
      </c>
      <c r="H46" s="100">
        <f t="shared" si="20"/>
        <v>0</v>
      </c>
      <c r="I46" s="100">
        <f t="shared" si="20"/>
        <v>0</v>
      </c>
      <c r="J46" s="100">
        <f t="shared" si="20"/>
        <v>0</v>
      </c>
      <c r="K46" s="100">
        <f t="shared" si="20"/>
        <v>0</v>
      </c>
      <c r="L46" s="105">
        <v>1200</v>
      </c>
      <c r="M46" s="105">
        <v>1200</v>
      </c>
    </row>
    <row r="47" spans="1:13" s="3" customFormat="1">
      <c r="A47" s="106">
        <v>32271</v>
      </c>
      <c r="B47" s="95"/>
      <c r="C47" s="96" t="s">
        <v>78</v>
      </c>
      <c r="D47" s="80">
        <f t="shared" si="17"/>
        <v>1200</v>
      </c>
      <c r="E47" s="103">
        <v>1200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78"/>
      <c r="M47" s="78"/>
    </row>
    <row r="48" spans="1:13" s="3" customFormat="1">
      <c r="A48" s="110">
        <v>323</v>
      </c>
      <c r="B48" s="95"/>
      <c r="C48" s="96" t="s">
        <v>26</v>
      </c>
      <c r="D48" s="108">
        <f t="shared" si="17"/>
        <v>123075</v>
      </c>
      <c r="E48" s="109">
        <f>E49+E54+E59+E62+E64+E66</f>
        <v>123075</v>
      </c>
      <c r="F48" s="109">
        <f t="shared" ref="F48:M48" si="21">F49+F54+F59+F62+F64+F66</f>
        <v>0</v>
      </c>
      <c r="G48" s="109">
        <f t="shared" si="21"/>
        <v>0</v>
      </c>
      <c r="H48" s="109">
        <f t="shared" si="21"/>
        <v>0</v>
      </c>
      <c r="I48" s="109">
        <f t="shared" si="21"/>
        <v>0</v>
      </c>
      <c r="J48" s="109">
        <f t="shared" si="21"/>
        <v>0</v>
      </c>
      <c r="K48" s="109">
        <f t="shared" si="21"/>
        <v>0</v>
      </c>
      <c r="L48" s="109">
        <f t="shared" si="21"/>
        <v>123075</v>
      </c>
      <c r="M48" s="109">
        <f t="shared" si="21"/>
        <v>123075</v>
      </c>
    </row>
    <row r="49" spans="1:13">
      <c r="A49" s="110">
        <v>3231</v>
      </c>
      <c r="B49" s="95">
        <v>421</v>
      </c>
      <c r="C49" s="96" t="s">
        <v>79</v>
      </c>
      <c r="D49" s="108">
        <f t="shared" si="17"/>
        <v>25650</v>
      </c>
      <c r="E49" s="100">
        <f t="shared" ref="E49:K49" si="22">SUM(E50:E53)</f>
        <v>25650</v>
      </c>
      <c r="F49" s="100">
        <f t="shared" si="22"/>
        <v>0</v>
      </c>
      <c r="G49" s="100">
        <f t="shared" si="22"/>
        <v>0</v>
      </c>
      <c r="H49" s="100">
        <f t="shared" si="22"/>
        <v>0</v>
      </c>
      <c r="I49" s="100">
        <f t="shared" si="22"/>
        <v>0</v>
      </c>
      <c r="J49" s="100">
        <f t="shared" si="22"/>
        <v>0</v>
      </c>
      <c r="K49" s="100">
        <f t="shared" si="22"/>
        <v>0</v>
      </c>
      <c r="L49" s="105">
        <v>25650</v>
      </c>
      <c r="M49" s="105">
        <v>25650</v>
      </c>
    </row>
    <row r="50" spans="1:13">
      <c r="A50" s="106">
        <v>32311</v>
      </c>
      <c r="B50" s="95"/>
      <c r="C50" s="96" t="s">
        <v>80</v>
      </c>
      <c r="D50" s="80">
        <f t="shared" si="17"/>
        <v>14000</v>
      </c>
      <c r="E50" s="97">
        <v>14000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78"/>
      <c r="M50" s="78"/>
    </row>
    <row r="51" spans="1:13">
      <c r="A51" s="106">
        <v>32312</v>
      </c>
      <c r="B51" s="95"/>
      <c r="C51" s="96" t="s">
        <v>81</v>
      </c>
      <c r="D51" s="80">
        <f t="shared" si="17"/>
        <v>4650</v>
      </c>
      <c r="E51" s="97">
        <v>4650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78"/>
      <c r="M51" s="78"/>
    </row>
    <row r="52" spans="1:13">
      <c r="A52" s="106">
        <v>32313</v>
      </c>
      <c r="B52" s="95"/>
      <c r="C52" s="96" t="s">
        <v>82</v>
      </c>
      <c r="D52" s="80">
        <f t="shared" si="17"/>
        <v>5000</v>
      </c>
      <c r="E52" s="97">
        <v>5000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78"/>
      <c r="M52" s="78"/>
    </row>
    <row r="53" spans="1:13">
      <c r="A53" s="106">
        <v>32319</v>
      </c>
      <c r="B53" s="95"/>
      <c r="C53" s="96" t="s">
        <v>83</v>
      </c>
      <c r="D53" s="80">
        <f t="shared" si="17"/>
        <v>2000</v>
      </c>
      <c r="E53" s="97">
        <v>2000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78"/>
      <c r="M53" s="78"/>
    </row>
    <row r="54" spans="1:13">
      <c r="A54" s="110">
        <v>3234</v>
      </c>
      <c r="B54" s="95">
        <v>424</v>
      </c>
      <c r="C54" s="96" t="s">
        <v>47</v>
      </c>
      <c r="D54" s="108">
        <f t="shared" si="17"/>
        <v>73875</v>
      </c>
      <c r="E54" s="100">
        <f t="shared" ref="E54:K54" si="23">SUM(E55:E58)</f>
        <v>73875</v>
      </c>
      <c r="F54" s="100">
        <f t="shared" si="23"/>
        <v>0</v>
      </c>
      <c r="G54" s="100">
        <f t="shared" si="23"/>
        <v>0</v>
      </c>
      <c r="H54" s="100">
        <f t="shared" si="23"/>
        <v>0</v>
      </c>
      <c r="I54" s="100">
        <f t="shared" si="23"/>
        <v>0</v>
      </c>
      <c r="J54" s="100">
        <f t="shared" si="23"/>
        <v>0</v>
      </c>
      <c r="K54" s="100">
        <f t="shared" si="23"/>
        <v>0</v>
      </c>
      <c r="L54" s="105">
        <v>73875</v>
      </c>
      <c r="M54" s="105">
        <v>73875</v>
      </c>
    </row>
    <row r="55" spans="1:13">
      <c r="A55" s="106">
        <v>32341</v>
      </c>
      <c r="B55" s="95"/>
      <c r="C55" s="96" t="s">
        <v>87</v>
      </c>
      <c r="D55" s="80">
        <f t="shared" si="17"/>
        <v>40000</v>
      </c>
      <c r="E55" s="97">
        <v>40000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78"/>
      <c r="M55" s="78"/>
    </row>
    <row r="56" spans="1:13">
      <c r="A56" s="106">
        <v>32342</v>
      </c>
      <c r="B56" s="95"/>
      <c r="C56" s="96" t="s">
        <v>88</v>
      </c>
      <c r="D56" s="80">
        <f t="shared" si="17"/>
        <v>29800</v>
      </c>
      <c r="E56" s="97">
        <v>29800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78"/>
      <c r="M56" s="78"/>
    </row>
    <row r="57" spans="1:13">
      <c r="A57" s="106">
        <v>32343</v>
      </c>
      <c r="B57" s="95"/>
      <c r="C57" s="96" t="s">
        <v>89</v>
      </c>
      <c r="D57" s="80">
        <f t="shared" si="17"/>
        <v>1375</v>
      </c>
      <c r="E57" s="97">
        <v>1375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78"/>
      <c r="M57" s="78"/>
    </row>
    <row r="58" spans="1:13">
      <c r="A58" s="106">
        <v>32344</v>
      </c>
      <c r="B58" s="95"/>
      <c r="C58" s="96" t="s">
        <v>90</v>
      </c>
      <c r="D58" s="80">
        <f t="shared" si="17"/>
        <v>2700</v>
      </c>
      <c r="E58" s="97">
        <v>2700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78"/>
      <c r="M58" s="78"/>
    </row>
    <row r="59" spans="1:13">
      <c r="A59" s="114">
        <v>3236</v>
      </c>
      <c r="B59" s="101">
        <v>426</v>
      </c>
      <c r="C59" s="102" t="s">
        <v>92</v>
      </c>
      <c r="D59" s="108">
        <f t="shared" si="17"/>
        <v>1900</v>
      </c>
      <c r="E59" s="109">
        <f t="shared" ref="E59:K59" si="24">SUM(E60:E61)</f>
        <v>1900</v>
      </c>
      <c r="F59" s="109">
        <f t="shared" si="24"/>
        <v>0</v>
      </c>
      <c r="G59" s="109">
        <f t="shared" si="24"/>
        <v>0</v>
      </c>
      <c r="H59" s="109">
        <f t="shared" si="24"/>
        <v>0</v>
      </c>
      <c r="I59" s="109">
        <f t="shared" si="24"/>
        <v>0</v>
      </c>
      <c r="J59" s="109">
        <f t="shared" si="24"/>
        <v>0</v>
      </c>
      <c r="K59" s="109">
        <f t="shared" si="24"/>
        <v>0</v>
      </c>
      <c r="L59" s="105">
        <v>1900</v>
      </c>
      <c r="M59" s="105">
        <v>1900</v>
      </c>
    </row>
    <row r="60" spans="1:13">
      <c r="A60" s="107">
        <v>32361</v>
      </c>
      <c r="B60" s="101"/>
      <c r="C60" s="102" t="s">
        <v>93</v>
      </c>
      <c r="D60" s="80">
        <f t="shared" si="17"/>
        <v>1400</v>
      </c>
      <c r="E60" s="103">
        <v>1400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78"/>
      <c r="M60" s="78"/>
    </row>
    <row r="61" spans="1:13">
      <c r="A61" s="106">
        <v>32369</v>
      </c>
      <c r="B61" s="95"/>
      <c r="C61" s="96" t="s">
        <v>94</v>
      </c>
      <c r="D61" s="80">
        <f t="shared" si="17"/>
        <v>500</v>
      </c>
      <c r="E61" s="103">
        <v>500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78"/>
      <c r="M61" s="78"/>
    </row>
    <row r="62" spans="1:13">
      <c r="A62" s="110">
        <v>3237</v>
      </c>
      <c r="B62" s="95">
        <v>427</v>
      </c>
      <c r="C62" s="96" t="s">
        <v>95</v>
      </c>
      <c r="D62" s="108">
        <f>SUM(E62:K62)</f>
        <v>7500</v>
      </c>
      <c r="E62" s="100">
        <f t="shared" ref="E62:K64" si="25">SUM(E63)</f>
        <v>7500</v>
      </c>
      <c r="F62" s="100">
        <f t="shared" si="25"/>
        <v>0</v>
      </c>
      <c r="G62" s="100">
        <f t="shared" si="25"/>
        <v>0</v>
      </c>
      <c r="H62" s="100">
        <f t="shared" si="25"/>
        <v>0</v>
      </c>
      <c r="I62" s="100">
        <f t="shared" si="25"/>
        <v>0</v>
      </c>
      <c r="J62" s="100">
        <f t="shared" si="25"/>
        <v>0</v>
      </c>
      <c r="K62" s="100">
        <f t="shared" si="25"/>
        <v>0</v>
      </c>
      <c r="L62" s="105">
        <v>7500</v>
      </c>
      <c r="M62" s="105">
        <v>7500</v>
      </c>
    </row>
    <row r="63" spans="1:13">
      <c r="A63" s="106">
        <v>32379</v>
      </c>
      <c r="B63" s="95"/>
      <c r="C63" s="96" t="s">
        <v>96</v>
      </c>
      <c r="D63" s="80">
        <f>SUM(E63:K63)</f>
        <v>7500</v>
      </c>
      <c r="E63" s="97">
        <v>7500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78"/>
      <c r="M63" s="78"/>
    </row>
    <row r="64" spans="1:13">
      <c r="A64" s="110">
        <v>3238</v>
      </c>
      <c r="B64" s="95">
        <v>428</v>
      </c>
      <c r="C64" s="96" t="s">
        <v>149</v>
      </c>
      <c r="D64" s="108">
        <f t="shared" si="17"/>
        <v>3000</v>
      </c>
      <c r="E64" s="100">
        <f t="shared" si="25"/>
        <v>3000</v>
      </c>
      <c r="F64" s="100">
        <f t="shared" si="25"/>
        <v>0</v>
      </c>
      <c r="G64" s="100">
        <f t="shared" si="25"/>
        <v>0</v>
      </c>
      <c r="H64" s="100">
        <f t="shared" si="25"/>
        <v>0</v>
      </c>
      <c r="I64" s="100">
        <f t="shared" si="25"/>
        <v>0</v>
      </c>
      <c r="J64" s="100">
        <f t="shared" si="25"/>
        <v>0</v>
      </c>
      <c r="K64" s="100">
        <f t="shared" si="25"/>
        <v>0</v>
      </c>
      <c r="L64" s="105">
        <v>3000</v>
      </c>
      <c r="M64" s="105">
        <v>3000</v>
      </c>
    </row>
    <row r="65" spans="1:13">
      <c r="A65" s="106">
        <v>32389</v>
      </c>
      <c r="B65" s="95"/>
      <c r="C65" s="96" t="s">
        <v>148</v>
      </c>
      <c r="D65" s="80">
        <f t="shared" si="17"/>
        <v>3000</v>
      </c>
      <c r="E65" s="97">
        <v>3000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78"/>
      <c r="M65" s="78"/>
    </row>
    <row r="66" spans="1:13">
      <c r="A66" s="110">
        <v>3239</v>
      </c>
      <c r="B66" s="95">
        <v>429</v>
      </c>
      <c r="C66" s="96" t="s">
        <v>48</v>
      </c>
      <c r="D66" s="108">
        <f>SUM(E66:K66)</f>
        <v>11150</v>
      </c>
      <c r="E66" s="100">
        <f>SUM(E67+E68)</f>
        <v>11150</v>
      </c>
      <c r="F66" s="100">
        <f t="shared" ref="F66:K66" si="26">SUM(F68)</f>
        <v>0</v>
      </c>
      <c r="G66" s="100">
        <f t="shared" si="26"/>
        <v>0</v>
      </c>
      <c r="H66" s="100">
        <f t="shared" si="26"/>
        <v>0</v>
      </c>
      <c r="I66" s="100">
        <f t="shared" si="26"/>
        <v>0</v>
      </c>
      <c r="J66" s="100">
        <f t="shared" si="26"/>
        <v>0</v>
      </c>
      <c r="K66" s="100">
        <f t="shared" si="26"/>
        <v>0</v>
      </c>
      <c r="L66" s="105">
        <v>11150</v>
      </c>
      <c r="M66" s="105">
        <v>11150</v>
      </c>
    </row>
    <row r="67" spans="1:13">
      <c r="A67" s="106">
        <v>32391</v>
      </c>
      <c r="B67" s="95"/>
      <c r="C67" s="96" t="s">
        <v>150</v>
      </c>
      <c r="D67" s="80">
        <f>SUM(E67:K67)</f>
        <v>4100</v>
      </c>
      <c r="E67" s="97">
        <v>4100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78"/>
      <c r="M67" s="78"/>
    </row>
    <row r="68" spans="1:13">
      <c r="A68" s="106">
        <v>32393</v>
      </c>
      <c r="B68" s="95"/>
      <c r="C68" s="96" t="s">
        <v>151</v>
      </c>
      <c r="D68" s="80">
        <f>SUM(E68:K68)</f>
        <v>7050</v>
      </c>
      <c r="E68" s="97">
        <v>7050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78"/>
      <c r="M68" s="78"/>
    </row>
    <row r="69" spans="1:13">
      <c r="A69" s="110">
        <v>329</v>
      </c>
      <c r="B69" s="95"/>
      <c r="C69" s="96" t="s">
        <v>100</v>
      </c>
      <c r="D69" s="108">
        <f t="shared" si="17"/>
        <v>5968</v>
      </c>
      <c r="E69" s="100">
        <f>E70+E72+E74</f>
        <v>5968</v>
      </c>
      <c r="F69" s="100">
        <f t="shared" ref="F69:M69" si="27">F70+F72+F74</f>
        <v>0</v>
      </c>
      <c r="G69" s="100">
        <f t="shared" si="27"/>
        <v>0</v>
      </c>
      <c r="H69" s="100">
        <f t="shared" si="27"/>
        <v>0</v>
      </c>
      <c r="I69" s="100">
        <f t="shared" si="27"/>
        <v>0</v>
      </c>
      <c r="J69" s="100">
        <f t="shared" si="27"/>
        <v>0</v>
      </c>
      <c r="K69" s="100">
        <f t="shared" si="27"/>
        <v>0</v>
      </c>
      <c r="L69" s="100">
        <f t="shared" si="27"/>
        <v>5968</v>
      </c>
      <c r="M69" s="100">
        <f t="shared" si="27"/>
        <v>5968</v>
      </c>
    </row>
    <row r="70" spans="1:13">
      <c r="A70" s="110">
        <v>3293</v>
      </c>
      <c r="B70" s="95">
        <v>432</v>
      </c>
      <c r="C70" s="96" t="s">
        <v>152</v>
      </c>
      <c r="D70" s="108">
        <f>SUM(E70:K70)</f>
        <v>2000</v>
      </c>
      <c r="E70" s="100">
        <f t="shared" ref="E70:K72" si="28">SUM(E71)</f>
        <v>2000</v>
      </c>
      <c r="F70" s="100">
        <f t="shared" si="28"/>
        <v>0</v>
      </c>
      <c r="G70" s="100">
        <f t="shared" si="28"/>
        <v>0</v>
      </c>
      <c r="H70" s="100">
        <f t="shared" si="28"/>
        <v>0</v>
      </c>
      <c r="I70" s="100">
        <f t="shared" si="28"/>
        <v>0</v>
      </c>
      <c r="J70" s="100">
        <f t="shared" si="28"/>
        <v>0</v>
      </c>
      <c r="K70" s="100">
        <f t="shared" si="28"/>
        <v>0</v>
      </c>
      <c r="L70" s="105">
        <v>2000</v>
      </c>
      <c r="M70" s="105">
        <v>2000</v>
      </c>
    </row>
    <row r="71" spans="1:13">
      <c r="A71" s="106">
        <v>32931</v>
      </c>
      <c r="B71" s="95"/>
      <c r="C71" s="96" t="s">
        <v>152</v>
      </c>
      <c r="D71" s="80">
        <f>SUM(E71:K71)</f>
        <v>2000</v>
      </c>
      <c r="E71" s="97">
        <v>2000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78"/>
      <c r="M71" s="78"/>
    </row>
    <row r="72" spans="1:13">
      <c r="A72" s="110">
        <v>3294</v>
      </c>
      <c r="B72" s="95">
        <v>433</v>
      </c>
      <c r="C72" s="96" t="s">
        <v>50</v>
      </c>
      <c r="D72" s="108">
        <f t="shared" si="17"/>
        <v>700</v>
      </c>
      <c r="E72" s="100">
        <f t="shared" si="28"/>
        <v>700</v>
      </c>
      <c r="F72" s="100">
        <f t="shared" si="28"/>
        <v>0</v>
      </c>
      <c r="G72" s="100">
        <f t="shared" si="28"/>
        <v>0</v>
      </c>
      <c r="H72" s="100">
        <f t="shared" si="28"/>
        <v>0</v>
      </c>
      <c r="I72" s="100">
        <f t="shared" si="28"/>
        <v>0</v>
      </c>
      <c r="J72" s="100">
        <f t="shared" si="28"/>
        <v>0</v>
      </c>
      <c r="K72" s="100">
        <f t="shared" si="28"/>
        <v>0</v>
      </c>
      <c r="L72" s="105">
        <v>700</v>
      </c>
      <c r="M72" s="105">
        <v>700</v>
      </c>
    </row>
    <row r="73" spans="1:13">
      <c r="A73" s="106">
        <v>32941</v>
      </c>
      <c r="B73" s="95"/>
      <c r="C73" s="96" t="s">
        <v>99</v>
      </c>
      <c r="D73" s="80">
        <f t="shared" si="17"/>
        <v>700</v>
      </c>
      <c r="E73" s="97">
        <v>700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78"/>
      <c r="M73" s="78"/>
    </row>
    <row r="74" spans="1:13">
      <c r="A74" s="110">
        <v>3299</v>
      </c>
      <c r="B74" s="95">
        <v>435</v>
      </c>
      <c r="C74" s="96" t="s">
        <v>100</v>
      </c>
      <c r="D74" s="108">
        <f t="shared" si="17"/>
        <v>3268</v>
      </c>
      <c r="E74" s="100">
        <f>SUM(E75:E76)</f>
        <v>3268</v>
      </c>
      <c r="F74" s="100">
        <f t="shared" ref="F74:K74" si="29">SUM(F76:F76)</f>
        <v>0</v>
      </c>
      <c r="G74" s="100">
        <f t="shared" si="29"/>
        <v>0</v>
      </c>
      <c r="H74" s="100">
        <f t="shared" si="29"/>
        <v>0</v>
      </c>
      <c r="I74" s="100">
        <f t="shared" si="29"/>
        <v>0</v>
      </c>
      <c r="J74" s="100">
        <f t="shared" si="29"/>
        <v>0</v>
      </c>
      <c r="K74" s="100">
        <f t="shared" si="29"/>
        <v>0</v>
      </c>
      <c r="L74" s="100">
        <v>3268</v>
      </c>
      <c r="M74" s="100">
        <v>3268</v>
      </c>
    </row>
    <row r="75" spans="1:13">
      <c r="A75" s="106">
        <v>32991</v>
      </c>
      <c r="B75" s="95"/>
      <c r="C75" s="96" t="s">
        <v>153</v>
      </c>
      <c r="D75" s="80">
        <f>SUM(E75:K75)</f>
        <v>1000</v>
      </c>
      <c r="E75" s="97">
        <v>1000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78"/>
      <c r="M75" s="78"/>
    </row>
    <row r="76" spans="1:13">
      <c r="A76" s="106">
        <v>32999</v>
      </c>
      <c r="B76" s="95"/>
      <c r="C76" s="96" t="s">
        <v>101</v>
      </c>
      <c r="D76" s="80">
        <f t="shared" si="17"/>
        <v>2268</v>
      </c>
      <c r="E76" s="97">
        <v>2268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78"/>
      <c r="M76" s="78"/>
    </row>
    <row r="77" spans="1:13">
      <c r="A77" s="110">
        <v>34</v>
      </c>
      <c r="B77" s="98"/>
      <c r="C77" s="99" t="s">
        <v>51</v>
      </c>
      <c r="D77" s="108">
        <f t="shared" si="17"/>
        <v>565</v>
      </c>
      <c r="E77" s="100">
        <f t="shared" ref="E77:M77" si="30">SUM(E78)</f>
        <v>565</v>
      </c>
      <c r="F77" s="100">
        <f t="shared" si="30"/>
        <v>0</v>
      </c>
      <c r="G77" s="100">
        <f t="shared" si="30"/>
        <v>0</v>
      </c>
      <c r="H77" s="100">
        <f t="shared" si="30"/>
        <v>0</v>
      </c>
      <c r="I77" s="100">
        <f t="shared" si="30"/>
        <v>0</v>
      </c>
      <c r="J77" s="100">
        <f t="shared" si="30"/>
        <v>0</v>
      </c>
      <c r="K77" s="100">
        <f t="shared" si="30"/>
        <v>0</v>
      </c>
      <c r="L77" s="100">
        <f t="shared" si="30"/>
        <v>565</v>
      </c>
      <c r="M77" s="100">
        <f t="shared" si="30"/>
        <v>565</v>
      </c>
    </row>
    <row r="78" spans="1:13">
      <c r="A78" s="110">
        <v>343</v>
      </c>
      <c r="B78" s="95"/>
      <c r="C78" s="96" t="s">
        <v>27</v>
      </c>
      <c r="D78" s="108">
        <f t="shared" si="17"/>
        <v>565</v>
      </c>
      <c r="E78" s="100">
        <f t="shared" ref="E78:M78" si="31">E79</f>
        <v>565</v>
      </c>
      <c r="F78" s="100">
        <f t="shared" si="31"/>
        <v>0</v>
      </c>
      <c r="G78" s="100">
        <f t="shared" si="31"/>
        <v>0</v>
      </c>
      <c r="H78" s="100">
        <f t="shared" si="31"/>
        <v>0</v>
      </c>
      <c r="I78" s="100">
        <f t="shared" si="31"/>
        <v>0</v>
      </c>
      <c r="J78" s="100">
        <f t="shared" si="31"/>
        <v>0</v>
      </c>
      <c r="K78" s="100">
        <f t="shared" si="31"/>
        <v>0</v>
      </c>
      <c r="L78" s="100">
        <f t="shared" si="31"/>
        <v>565</v>
      </c>
      <c r="M78" s="100">
        <f t="shared" si="31"/>
        <v>565</v>
      </c>
    </row>
    <row r="79" spans="1:13">
      <c r="A79" s="110">
        <v>3431</v>
      </c>
      <c r="B79" s="95">
        <v>436</v>
      </c>
      <c r="C79" s="96" t="s">
        <v>102</v>
      </c>
      <c r="D79" s="108">
        <f t="shared" si="17"/>
        <v>565</v>
      </c>
      <c r="E79" s="100">
        <f t="shared" ref="E79:K79" si="32">SUM(E80:E80)</f>
        <v>565</v>
      </c>
      <c r="F79" s="100">
        <f t="shared" si="32"/>
        <v>0</v>
      </c>
      <c r="G79" s="100">
        <f t="shared" si="32"/>
        <v>0</v>
      </c>
      <c r="H79" s="100">
        <f t="shared" si="32"/>
        <v>0</v>
      </c>
      <c r="I79" s="100">
        <f t="shared" si="32"/>
        <v>0</v>
      </c>
      <c r="J79" s="100">
        <f t="shared" si="32"/>
        <v>0</v>
      </c>
      <c r="K79" s="100">
        <f t="shared" si="32"/>
        <v>0</v>
      </c>
      <c r="L79" s="105">
        <v>565</v>
      </c>
      <c r="M79" s="105">
        <v>565</v>
      </c>
    </row>
    <row r="80" spans="1:13">
      <c r="A80" s="106">
        <v>34312</v>
      </c>
      <c r="B80" s="95"/>
      <c r="C80" s="96" t="s">
        <v>103</v>
      </c>
      <c r="D80" s="80">
        <f t="shared" si="17"/>
        <v>565</v>
      </c>
      <c r="E80" s="97">
        <v>565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78"/>
      <c r="M80" s="78"/>
    </row>
    <row r="81" spans="1:13">
      <c r="A81" s="106"/>
      <c r="B81" s="95"/>
      <c r="C81" s="96"/>
      <c r="D81" s="97"/>
      <c r="E81" s="78"/>
      <c r="F81" s="78"/>
      <c r="G81" s="78"/>
      <c r="H81" s="78"/>
      <c r="I81" s="78"/>
      <c r="J81" s="78"/>
      <c r="K81" s="78"/>
      <c r="L81" s="78"/>
      <c r="M81" s="78"/>
    </row>
    <row r="82" spans="1:13" ht="25.5">
      <c r="A82" s="92" t="s">
        <v>41</v>
      </c>
      <c r="B82" s="93"/>
      <c r="C82" s="91" t="s">
        <v>52</v>
      </c>
      <c r="D82" s="115">
        <f>SUM(D83)</f>
        <v>889690</v>
      </c>
      <c r="E82" s="115">
        <f t="shared" ref="E82:M83" si="33">SUM(E83)</f>
        <v>889690</v>
      </c>
      <c r="F82" s="115">
        <f t="shared" si="33"/>
        <v>0</v>
      </c>
      <c r="G82" s="115">
        <f t="shared" si="33"/>
        <v>0</v>
      </c>
      <c r="H82" s="115">
        <f t="shared" si="33"/>
        <v>0</v>
      </c>
      <c r="I82" s="115">
        <f t="shared" si="33"/>
        <v>0</v>
      </c>
      <c r="J82" s="115">
        <f t="shared" si="33"/>
        <v>0</v>
      </c>
      <c r="K82" s="115">
        <f t="shared" si="33"/>
        <v>0</v>
      </c>
      <c r="L82" s="115">
        <f t="shared" si="33"/>
        <v>889690</v>
      </c>
      <c r="M82" s="115">
        <f t="shared" si="33"/>
        <v>889690</v>
      </c>
    </row>
    <row r="83" spans="1:13">
      <c r="A83" s="111">
        <v>3</v>
      </c>
      <c r="B83" s="112"/>
      <c r="C83" s="113" t="s">
        <v>39</v>
      </c>
      <c r="D83" s="108">
        <f t="shared" ref="D83:D109" si="34">SUM(E83:K83)</f>
        <v>889690</v>
      </c>
      <c r="E83" s="108">
        <f t="shared" ref="E83:K83" si="35">SUM(E84)</f>
        <v>889690</v>
      </c>
      <c r="F83" s="108">
        <f t="shared" si="35"/>
        <v>0</v>
      </c>
      <c r="G83" s="108">
        <f t="shared" si="35"/>
        <v>0</v>
      </c>
      <c r="H83" s="108">
        <f t="shared" si="35"/>
        <v>0</v>
      </c>
      <c r="I83" s="108">
        <f t="shared" si="35"/>
        <v>0</v>
      </c>
      <c r="J83" s="108">
        <f t="shared" si="35"/>
        <v>0</v>
      </c>
      <c r="K83" s="108">
        <f t="shared" si="35"/>
        <v>0</v>
      </c>
      <c r="L83" s="108">
        <f t="shared" si="33"/>
        <v>889690</v>
      </c>
      <c r="M83" s="108">
        <f t="shared" si="33"/>
        <v>889690</v>
      </c>
    </row>
    <row r="84" spans="1:13">
      <c r="A84" s="111">
        <v>32</v>
      </c>
      <c r="B84" s="112"/>
      <c r="C84" s="113" t="s">
        <v>23</v>
      </c>
      <c r="D84" s="108">
        <f t="shared" si="34"/>
        <v>889690</v>
      </c>
      <c r="E84" s="108">
        <f t="shared" ref="E84:M84" si="36">E85+E94+E107</f>
        <v>889690</v>
      </c>
      <c r="F84" s="108">
        <f t="shared" si="36"/>
        <v>0</v>
      </c>
      <c r="G84" s="108">
        <f t="shared" si="36"/>
        <v>0</v>
      </c>
      <c r="H84" s="108">
        <f t="shared" si="36"/>
        <v>0</v>
      </c>
      <c r="I84" s="108">
        <f t="shared" si="36"/>
        <v>0</v>
      </c>
      <c r="J84" s="108">
        <f t="shared" si="36"/>
        <v>0</v>
      </c>
      <c r="K84" s="108">
        <f t="shared" si="36"/>
        <v>0</v>
      </c>
      <c r="L84" s="108">
        <f t="shared" si="36"/>
        <v>889690</v>
      </c>
      <c r="M84" s="108">
        <f t="shared" si="36"/>
        <v>889690</v>
      </c>
    </row>
    <row r="85" spans="1:13">
      <c r="A85" s="111">
        <v>322</v>
      </c>
      <c r="B85" s="76"/>
      <c r="C85" s="75" t="s">
        <v>25</v>
      </c>
      <c r="D85" s="108">
        <f t="shared" si="34"/>
        <v>424400</v>
      </c>
      <c r="E85" s="108">
        <f t="shared" ref="E85:M85" si="37">E86+E88+E92</f>
        <v>424400</v>
      </c>
      <c r="F85" s="108">
        <f t="shared" si="37"/>
        <v>0</v>
      </c>
      <c r="G85" s="108">
        <f t="shared" si="37"/>
        <v>0</v>
      </c>
      <c r="H85" s="108">
        <f t="shared" si="37"/>
        <v>0</v>
      </c>
      <c r="I85" s="108">
        <f t="shared" si="37"/>
        <v>0</v>
      </c>
      <c r="J85" s="108">
        <f t="shared" si="37"/>
        <v>0</v>
      </c>
      <c r="K85" s="108">
        <f t="shared" si="37"/>
        <v>0</v>
      </c>
      <c r="L85" s="108">
        <f t="shared" si="37"/>
        <v>424400</v>
      </c>
      <c r="M85" s="108">
        <f t="shared" si="37"/>
        <v>424400</v>
      </c>
    </row>
    <row r="86" spans="1:13">
      <c r="A86" s="110">
        <v>3221</v>
      </c>
      <c r="B86" s="95">
        <v>439</v>
      </c>
      <c r="C86" s="96" t="s">
        <v>65</v>
      </c>
      <c r="D86" s="108">
        <f t="shared" si="34"/>
        <v>12000</v>
      </c>
      <c r="E86" s="100">
        <f t="shared" ref="E86:K86" si="38">SUM(E87:E87)</f>
        <v>12000</v>
      </c>
      <c r="F86" s="100">
        <f t="shared" si="38"/>
        <v>0</v>
      </c>
      <c r="G86" s="100">
        <f t="shared" si="38"/>
        <v>0</v>
      </c>
      <c r="H86" s="100">
        <f t="shared" si="38"/>
        <v>0</v>
      </c>
      <c r="I86" s="100">
        <f t="shared" si="38"/>
        <v>0</v>
      </c>
      <c r="J86" s="100">
        <f t="shared" si="38"/>
        <v>0</v>
      </c>
      <c r="K86" s="100">
        <f t="shared" si="38"/>
        <v>0</v>
      </c>
      <c r="L86" s="100">
        <v>12000</v>
      </c>
      <c r="M86" s="100">
        <v>12000</v>
      </c>
    </row>
    <row r="87" spans="1:13">
      <c r="A87" s="106">
        <v>32212</v>
      </c>
      <c r="B87" s="95"/>
      <c r="C87" s="96" t="s">
        <v>67</v>
      </c>
      <c r="D87" s="80">
        <f t="shared" si="34"/>
        <v>12000</v>
      </c>
      <c r="E87" s="97">
        <v>12000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78"/>
      <c r="M87" s="78"/>
    </row>
    <row r="88" spans="1:13">
      <c r="A88" s="110">
        <v>3223</v>
      </c>
      <c r="B88" s="95">
        <v>440</v>
      </c>
      <c r="C88" s="96" t="s">
        <v>45</v>
      </c>
      <c r="D88" s="108">
        <f t="shared" si="34"/>
        <v>410000</v>
      </c>
      <c r="E88" s="100">
        <f t="shared" ref="E88:K88" si="39">SUM(E89:E91)</f>
        <v>410000</v>
      </c>
      <c r="F88" s="100">
        <f t="shared" si="39"/>
        <v>0</v>
      </c>
      <c r="G88" s="100">
        <f t="shared" si="39"/>
        <v>0</v>
      </c>
      <c r="H88" s="100">
        <f t="shared" si="39"/>
        <v>0</v>
      </c>
      <c r="I88" s="100">
        <f t="shared" si="39"/>
        <v>0</v>
      </c>
      <c r="J88" s="100">
        <f t="shared" si="39"/>
        <v>0</v>
      </c>
      <c r="K88" s="100">
        <f t="shared" si="39"/>
        <v>0</v>
      </c>
      <c r="L88" s="100">
        <v>410000</v>
      </c>
      <c r="M88" s="100">
        <v>410000</v>
      </c>
    </row>
    <row r="89" spans="1:13" s="3" customFormat="1">
      <c r="A89" s="106">
        <v>32231</v>
      </c>
      <c r="B89" s="95"/>
      <c r="C89" s="96" t="s">
        <v>71</v>
      </c>
      <c r="D89" s="80">
        <f t="shared" si="34"/>
        <v>111000</v>
      </c>
      <c r="E89" s="97">
        <v>111000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78"/>
      <c r="M89" s="78"/>
    </row>
    <row r="90" spans="1:13">
      <c r="A90" s="106">
        <v>32233</v>
      </c>
      <c r="B90" s="95"/>
      <c r="C90" s="96" t="s">
        <v>72</v>
      </c>
      <c r="D90" s="80">
        <f t="shared" si="34"/>
        <v>289000</v>
      </c>
      <c r="E90" s="97">
        <v>289000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78"/>
      <c r="M90" s="78"/>
    </row>
    <row r="91" spans="1:13">
      <c r="A91" s="106">
        <v>32234</v>
      </c>
      <c r="B91" s="95"/>
      <c r="C91" s="96" t="s">
        <v>73</v>
      </c>
      <c r="D91" s="80">
        <f t="shared" si="34"/>
        <v>10000</v>
      </c>
      <c r="E91" s="97">
        <v>10000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78"/>
      <c r="M91" s="78"/>
    </row>
    <row r="92" spans="1:13" s="3" customFormat="1">
      <c r="A92" s="110">
        <v>3225</v>
      </c>
      <c r="B92" s="95">
        <v>441</v>
      </c>
      <c r="C92" s="96" t="s">
        <v>106</v>
      </c>
      <c r="D92" s="108">
        <f t="shared" si="34"/>
        <v>2400</v>
      </c>
      <c r="E92" s="100">
        <f t="shared" ref="E92:K92" si="40">SUM(E93)</f>
        <v>2400</v>
      </c>
      <c r="F92" s="100">
        <f t="shared" si="40"/>
        <v>0</v>
      </c>
      <c r="G92" s="100">
        <f t="shared" si="40"/>
        <v>0</v>
      </c>
      <c r="H92" s="100">
        <f t="shared" si="40"/>
        <v>0</v>
      </c>
      <c r="I92" s="100">
        <f t="shared" si="40"/>
        <v>0</v>
      </c>
      <c r="J92" s="100">
        <f t="shared" si="40"/>
        <v>0</v>
      </c>
      <c r="K92" s="100">
        <f t="shared" si="40"/>
        <v>0</v>
      </c>
      <c r="L92" s="100">
        <v>2400</v>
      </c>
      <c r="M92" s="100">
        <v>2400</v>
      </c>
    </row>
    <row r="93" spans="1:13" s="3" customFormat="1">
      <c r="A93" s="106">
        <v>32252</v>
      </c>
      <c r="B93" s="95"/>
      <c r="C93" s="96" t="s">
        <v>105</v>
      </c>
      <c r="D93" s="80">
        <f t="shared" si="34"/>
        <v>2400</v>
      </c>
      <c r="E93" s="97">
        <v>2400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78"/>
      <c r="M93" s="78"/>
    </row>
    <row r="94" spans="1:13" s="3" customFormat="1">
      <c r="A94" s="110">
        <v>323</v>
      </c>
      <c r="B94" s="95"/>
      <c r="C94" s="96" t="s">
        <v>26</v>
      </c>
      <c r="D94" s="108">
        <f t="shared" si="34"/>
        <v>463690</v>
      </c>
      <c r="E94" s="109">
        <f t="shared" ref="E94:M94" si="41">E95+E97+E101+E103+E105</f>
        <v>463690</v>
      </c>
      <c r="F94" s="109">
        <f t="shared" si="41"/>
        <v>0</v>
      </c>
      <c r="G94" s="109">
        <f t="shared" si="41"/>
        <v>0</v>
      </c>
      <c r="H94" s="109">
        <f t="shared" si="41"/>
        <v>0</v>
      </c>
      <c r="I94" s="109">
        <f t="shared" si="41"/>
        <v>0</v>
      </c>
      <c r="J94" s="109">
        <f t="shared" si="41"/>
        <v>0</v>
      </c>
      <c r="K94" s="109">
        <f t="shared" si="41"/>
        <v>0</v>
      </c>
      <c r="L94" s="109">
        <f t="shared" si="41"/>
        <v>463690</v>
      </c>
      <c r="M94" s="109">
        <f t="shared" si="41"/>
        <v>463690</v>
      </c>
    </row>
    <row r="95" spans="1:13">
      <c r="A95" s="110">
        <v>3231</v>
      </c>
      <c r="B95" s="95">
        <v>442</v>
      </c>
      <c r="C95" s="96" t="s">
        <v>79</v>
      </c>
      <c r="D95" s="108">
        <f t="shared" si="34"/>
        <v>310698</v>
      </c>
      <c r="E95" s="100">
        <f t="shared" ref="E95:K95" si="42">SUM(E96:E96)</f>
        <v>310698</v>
      </c>
      <c r="F95" s="100">
        <f t="shared" si="42"/>
        <v>0</v>
      </c>
      <c r="G95" s="100">
        <f t="shared" si="42"/>
        <v>0</v>
      </c>
      <c r="H95" s="100">
        <f t="shared" si="42"/>
        <v>0</v>
      </c>
      <c r="I95" s="100">
        <f t="shared" si="42"/>
        <v>0</v>
      </c>
      <c r="J95" s="100">
        <f t="shared" si="42"/>
        <v>0</v>
      </c>
      <c r="K95" s="100">
        <f t="shared" si="42"/>
        <v>0</v>
      </c>
      <c r="L95" s="100">
        <v>310698</v>
      </c>
      <c r="M95" s="100">
        <v>310698</v>
      </c>
    </row>
    <row r="96" spans="1:13">
      <c r="A96" s="106">
        <v>32319</v>
      </c>
      <c r="B96" s="95"/>
      <c r="C96" s="96" t="s">
        <v>104</v>
      </c>
      <c r="D96" s="80">
        <f t="shared" si="34"/>
        <v>310698</v>
      </c>
      <c r="E96" s="97">
        <v>310698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78"/>
      <c r="M96" s="78"/>
    </row>
    <row r="97" spans="1:13">
      <c r="A97" s="110">
        <v>3232</v>
      </c>
      <c r="B97" s="95">
        <v>443</v>
      </c>
      <c r="C97" s="96" t="s">
        <v>40</v>
      </c>
      <c r="D97" s="108">
        <f t="shared" si="34"/>
        <v>79400</v>
      </c>
      <c r="E97" s="100">
        <f t="shared" ref="E97:K97" si="43">SUM(E98:E100)</f>
        <v>79400</v>
      </c>
      <c r="F97" s="100">
        <f t="shared" si="43"/>
        <v>0</v>
      </c>
      <c r="G97" s="100">
        <f t="shared" si="43"/>
        <v>0</v>
      </c>
      <c r="H97" s="100">
        <f t="shared" si="43"/>
        <v>0</v>
      </c>
      <c r="I97" s="100">
        <f t="shared" si="43"/>
        <v>0</v>
      </c>
      <c r="J97" s="100">
        <f t="shared" si="43"/>
        <v>0</v>
      </c>
      <c r="K97" s="100">
        <f t="shared" si="43"/>
        <v>0</v>
      </c>
      <c r="L97" s="100">
        <v>79400</v>
      </c>
      <c r="M97" s="100">
        <v>79400</v>
      </c>
    </row>
    <row r="98" spans="1:13">
      <c r="A98" s="106">
        <v>32321</v>
      </c>
      <c r="B98" s="95"/>
      <c r="C98" s="96" t="s">
        <v>84</v>
      </c>
      <c r="D98" s="80">
        <f t="shared" si="34"/>
        <v>30000</v>
      </c>
      <c r="E98" s="97">
        <v>30000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78"/>
      <c r="M98" s="78"/>
    </row>
    <row r="99" spans="1:13">
      <c r="A99" s="107">
        <v>32322</v>
      </c>
      <c r="B99" s="101"/>
      <c r="C99" s="102" t="s">
        <v>85</v>
      </c>
      <c r="D99" s="80">
        <f t="shared" si="34"/>
        <v>45000</v>
      </c>
      <c r="E99" s="103">
        <v>45000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104"/>
      <c r="M99" s="104"/>
    </row>
    <row r="100" spans="1:13">
      <c r="A100" s="106">
        <v>32323</v>
      </c>
      <c r="B100" s="95"/>
      <c r="C100" s="96" t="s">
        <v>86</v>
      </c>
      <c r="D100" s="80">
        <f t="shared" si="34"/>
        <v>4400</v>
      </c>
      <c r="E100" s="97">
        <v>4400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78"/>
      <c r="M100" s="78"/>
    </row>
    <row r="101" spans="1:13">
      <c r="A101" s="110">
        <v>3234</v>
      </c>
      <c r="B101" s="95">
        <v>444</v>
      </c>
      <c r="C101" s="96" t="s">
        <v>47</v>
      </c>
      <c r="D101" s="108">
        <f t="shared" si="34"/>
        <v>52000</v>
      </c>
      <c r="E101" s="100">
        <f t="shared" ref="E101:K101" si="44">SUM(E102:E102)</f>
        <v>52000</v>
      </c>
      <c r="F101" s="100">
        <f t="shared" si="44"/>
        <v>0</v>
      </c>
      <c r="G101" s="100">
        <f t="shared" si="44"/>
        <v>0</v>
      </c>
      <c r="H101" s="100">
        <f t="shared" si="44"/>
        <v>0</v>
      </c>
      <c r="I101" s="100">
        <f t="shared" si="44"/>
        <v>0</v>
      </c>
      <c r="J101" s="100">
        <f t="shared" si="44"/>
        <v>0</v>
      </c>
      <c r="K101" s="100">
        <f t="shared" si="44"/>
        <v>0</v>
      </c>
      <c r="L101" s="100">
        <v>52000</v>
      </c>
      <c r="M101" s="100">
        <v>52000</v>
      </c>
    </row>
    <row r="102" spans="1:13">
      <c r="A102" s="106">
        <v>32349</v>
      </c>
      <c r="B102" s="95"/>
      <c r="C102" s="96" t="s">
        <v>91</v>
      </c>
      <c r="D102" s="80">
        <f t="shared" si="34"/>
        <v>52000</v>
      </c>
      <c r="E102" s="97">
        <v>52000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78"/>
      <c r="M102" s="78"/>
    </row>
    <row r="103" spans="1:13">
      <c r="A103" s="114">
        <v>3236</v>
      </c>
      <c r="B103" s="101">
        <v>446</v>
      </c>
      <c r="C103" s="102" t="s">
        <v>92</v>
      </c>
      <c r="D103" s="108">
        <f t="shared" si="34"/>
        <v>19992</v>
      </c>
      <c r="E103" s="109">
        <f t="shared" ref="E103:K103" si="45">SUM(E104:E104)</f>
        <v>19992</v>
      </c>
      <c r="F103" s="109">
        <f t="shared" si="45"/>
        <v>0</v>
      </c>
      <c r="G103" s="109">
        <f t="shared" si="45"/>
        <v>0</v>
      </c>
      <c r="H103" s="109">
        <f t="shared" si="45"/>
        <v>0</v>
      </c>
      <c r="I103" s="109">
        <f t="shared" si="45"/>
        <v>0</v>
      </c>
      <c r="J103" s="109">
        <f t="shared" si="45"/>
        <v>0</v>
      </c>
      <c r="K103" s="109">
        <f t="shared" si="45"/>
        <v>0</v>
      </c>
      <c r="L103" s="109">
        <v>19992</v>
      </c>
      <c r="M103" s="109">
        <v>19992</v>
      </c>
    </row>
    <row r="104" spans="1:13">
      <c r="A104" s="107">
        <v>32361</v>
      </c>
      <c r="B104" s="101"/>
      <c r="C104" s="102" t="s">
        <v>93</v>
      </c>
      <c r="D104" s="80">
        <f t="shared" si="34"/>
        <v>19992</v>
      </c>
      <c r="E104" s="103">
        <v>19992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78"/>
      <c r="M104" s="78"/>
    </row>
    <row r="105" spans="1:13">
      <c r="A105" s="110">
        <v>3239</v>
      </c>
      <c r="B105" s="95">
        <v>448</v>
      </c>
      <c r="C105" s="96" t="s">
        <v>48</v>
      </c>
      <c r="D105" s="108">
        <f t="shared" si="34"/>
        <v>1600</v>
      </c>
      <c r="E105" s="100">
        <f t="shared" ref="E105:K105" si="46">SUM(E106:E106)</f>
        <v>1600</v>
      </c>
      <c r="F105" s="100">
        <f t="shared" si="46"/>
        <v>0</v>
      </c>
      <c r="G105" s="100">
        <f t="shared" si="46"/>
        <v>0</v>
      </c>
      <c r="H105" s="100">
        <f t="shared" si="46"/>
        <v>0</v>
      </c>
      <c r="I105" s="100">
        <f t="shared" si="46"/>
        <v>0</v>
      </c>
      <c r="J105" s="100">
        <f t="shared" si="46"/>
        <v>0</v>
      </c>
      <c r="K105" s="100">
        <f t="shared" si="46"/>
        <v>0</v>
      </c>
      <c r="L105" s="100">
        <v>1600</v>
      </c>
      <c r="M105" s="100">
        <v>1600</v>
      </c>
    </row>
    <row r="106" spans="1:13">
      <c r="A106" s="106">
        <v>32394</v>
      </c>
      <c r="B106" s="95"/>
      <c r="C106" s="96" t="s">
        <v>97</v>
      </c>
      <c r="D106" s="80">
        <f t="shared" si="34"/>
        <v>1600</v>
      </c>
      <c r="E106" s="97">
        <v>1600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78"/>
      <c r="M106" s="78"/>
    </row>
    <row r="107" spans="1:13">
      <c r="A107" s="110">
        <v>329</v>
      </c>
      <c r="B107" s="95"/>
      <c r="C107" s="96" t="s">
        <v>100</v>
      </c>
      <c r="D107" s="108">
        <f t="shared" si="34"/>
        <v>1600</v>
      </c>
      <c r="E107" s="100">
        <f t="shared" ref="E107:M107" si="47">E108</f>
        <v>1600</v>
      </c>
      <c r="F107" s="100">
        <f t="shared" si="47"/>
        <v>0</v>
      </c>
      <c r="G107" s="100">
        <f t="shared" si="47"/>
        <v>0</v>
      </c>
      <c r="H107" s="100">
        <f t="shared" si="47"/>
        <v>0</v>
      </c>
      <c r="I107" s="100">
        <f t="shared" si="47"/>
        <v>0</v>
      </c>
      <c r="J107" s="100">
        <f t="shared" si="47"/>
        <v>0</v>
      </c>
      <c r="K107" s="100">
        <f t="shared" si="47"/>
        <v>0</v>
      </c>
      <c r="L107" s="100">
        <f t="shared" si="47"/>
        <v>1600</v>
      </c>
      <c r="M107" s="100">
        <f t="shared" si="47"/>
        <v>1600</v>
      </c>
    </row>
    <row r="108" spans="1:13">
      <c r="A108" s="110">
        <v>3292</v>
      </c>
      <c r="B108" s="95">
        <v>449</v>
      </c>
      <c r="C108" s="96" t="s">
        <v>49</v>
      </c>
      <c r="D108" s="108">
        <f t="shared" si="34"/>
        <v>1600</v>
      </c>
      <c r="E108" s="100">
        <f t="shared" ref="E108:K108" si="48">SUM(E109)</f>
        <v>1600</v>
      </c>
      <c r="F108" s="100">
        <f t="shared" si="48"/>
        <v>0</v>
      </c>
      <c r="G108" s="100">
        <f t="shared" si="48"/>
        <v>0</v>
      </c>
      <c r="H108" s="100">
        <f t="shared" si="48"/>
        <v>0</v>
      </c>
      <c r="I108" s="100">
        <f t="shared" si="48"/>
        <v>0</v>
      </c>
      <c r="J108" s="100">
        <f t="shared" si="48"/>
        <v>0</v>
      </c>
      <c r="K108" s="100">
        <f t="shared" si="48"/>
        <v>0</v>
      </c>
      <c r="L108" s="100">
        <v>1600</v>
      </c>
      <c r="M108" s="100">
        <v>1600</v>
      </c>
    </row>
    <row r="109" spans="1:13">
      <c r="A109" s="106">
        <v>32921</v>
      </c>
      <c r="B109" s="95"/>
      <c r="C109" s="96" t="s">
        <v>98</v>
      </c>
      <c r="D109" s="80">
        <f t="shared" si="34"/>
        <v>1600</v>
      </c>
      <c r="E109" s="97">
        <v>1600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78"/>
      <c r="M109" s="78"/>
    </row>
    <row r="110" spans="1:13">
      <c r="A110" s="74"/>
      <c r="B110" s="73"/>
      <c r="C110" s="75"/>
      <c r="D110" s="80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1:13" s="3" customFormat="1" ht="38.25">
      <c r="A111" s="87" t="s">
        <v>54</v>
      </c>
      <c r="B111" s="87"/>
      <c r="C111" s="88" t="s">
        <v>108</v>
      </c>
      <c r="D111" s="89">
        <f t="shared" ref="D111:D117" si="49">SUM(E111:K111)</f>
        <v>1800</v>
      </c>
      <c r="E111" s="89">
        <f t="shared" ref="E111:E116" si="50">SUM(E112)</f>
        <v>1800</v>
      </c>
      <c r="F111" s="89">
        <f t="shared" ref="F111:K111" si="51">SUM(F112)</f>
        <v>0</v>
      </c>
      <c r="G111" s="89">
        <f t="shared" si="51"/>
        <v>0</v>
      </c>
      <c r="H111" s="89">
        <f t="shared" si="51"/>
        <v>0</v>
      </c>
      <c r="I111" s="89">
        <f t="shared" si="51"/>
        <v>0</v>
      </c>
      <c r="J111" s="89">
        <f t="shared" si="51"/>
        <v>0</v>
      </c>
      <c r="K111" s="89">
        <f t="shared" si="51"/>
        <v>0</v>
      </c>
      <c r="L111" s="89">
        <f>SUM(L112)</f>
        <v>1800</v>
      </c>
      <c r="M111" s="89">
        <f>SUM(M112)</f>
        <v>1800</v>
      </c>
    </row>
    <row r="112" spans="1:13" ht="51">
      <c r="A112" s="90" t="s">
        <v>171</v>
      </c>
      <c r="B112" s="90"/>
      <c r="C112" s="94" t="s">
        <v>55</v>
      </c>
      <c r="D112" s="115">
        <f t="shared" si="49"/>
        <v>1800</v>
      </c>
      <c r="E112" s="115">
        <f t="shared" si="50"/>
        <v>1800</v>
      </c>
      <c r="F112" s="115">
        <f t="shared" ref="F112:M116" si="52">SUM(F113)</f>
        <v>0</v>
      </c>
      <c r="G112" s="115">
        <f t="shared" si="52"/>
        <v>0</v>
      </c>
      <c r="H112" s="115">
        <f t="shared" si="52"/>
        <v>0</v>
      </c>
      <c r="I112" s="115">
        <f t="shared" si="52"/>
        <v>0</v>
      </c>
      <c r="J112" s="115">
        <f t="shared" si="52"/>
        <v>0</v>
      </c>
      <c r="K112" s="115">
        <f t="shared" si="52"/>
        <v>0</v>
      </c>
      <c r="L112" s="115">
        <f t="shared" si="52"/>
        <v>1800</v>
      </c>
      <c r="M112" s="115">
        <f t="shared" si="52"/>
        <v>1800</v>
      </c>
    </row>
    <row r="113" spans="1:13">
      <c r="A113" s="111">
        <v>4</v>
      </c>
      <c r="B113" s="112"/>
      <c r="C113" s="113" t="s">
        <v>29</v>
      </c>
      <c r="D113" s="108">
        <f t="shared" si="49"/>
        <v>1800</v>
      </c>
      <c r="E113" s="108">
        <f t="shared" si="50"/>
        <v>1800</v>
      </c>
      <c r="F113" s="108">
        <f t="shared" si="52"/>
        <v>0</v>
      </c>
      <c r="G113" s="108">
        <f t="shared" si="52"/>
        <v>0</v>
      </c>
      <c r="H113" s="108">
        <f t="shared" si="52"/>
        <v>0</v>
      </c>
      <c r="I113" s="108">
        <f t="shared" si="52"/>
        <v>0</v>
      </c>
      <c r="J113" s="108">
        <f t="shared" si="52"/>
        <v>0</v>
      </c>
      <c r="K113" s="108">
        <f t="shared" si="52"/>
        <v>0</v>
      </c>
      <c r="L113" s="108">
        <f t="shared" si="52"/>
        <v>1800</v>
      </c>
      <c r="M113" s="108">
        <f t="shared" si="52"/>
        <v>1800</v>
      </c>
    </row>
    <row r="114" spans="1:13">
      <c r="A114" s="111">
        <v>42</v>
      </c>
      <c r="B114" s="112"/>
      <c r="C114" s="113" t="s">
        <v>183</v>
      </c>
      <c r="D114" s="108">
        <f t="shared" si="49"/>
        <v>1800</v>
      </c>
      <c r="E114" s="108">
        <f t="shared" si="50"/>
        <v>1800</v>
      </c>
      <c r="F114" s="108">
        <f t="shared" si="52"/>
        <v>0</v>
      </c>
      <c r="G114" s="108">
        <f t="shared" si="52"/>
        <v>0</v>
      </c>
      <c r="H114" s="108">
        <f t="shared" si="52"/>
        <v>0</v>
      </c>
      <c r="I114" s="108">
        <f t="shared" si="52"/>
        <v>0</v>
      </c>
      <c r="J114" s="108">
        <f t="shared" si="52"/>
        <v>0</v>
      </c>
      <c r="K114" s="108">
        <f t="shared" si="52"/>
        <v>0</v>
      </c>
      <c r="L114" s="108">
        <f t="shared" si="52"/>
        <v>1800</v>
      </c>
      <c r="M114" s="108">
        <f t="shared" si="52"/>
        <v>1800</v>
      </c>
    </row>
    <row r="115" spans="1:13" ht="25.5">
      <c r="A115" s="111">
        <v>424</v>
      </c>
      <c r="B115" s="73"/>
      <c r="C115" s="75" t="s">
        <v>30</v>
      </c>
      <c r="D115" s="108">
        <f t="shared" si="49"/>
        <v>1800</v>
      </c>
      <c r="E115" s="108">
        <f t="shared" si="50"/>
        <v>1800</v>
      </c>
      <c r="F115" s="108">
        <f t="shared" si="52"/>
        <v>0</v>
      </c>
      <c r="G115" s="108">
        <f t="shared" si="52"/>
        <v>0</v>
      </c>
      <c r="H115" s="108">
        <f t="shared" si="52"/>
        <v>0</v>
      </c>
      <c r="I115" s="108">
        <f t="shared" si="52"/>
        <v>0</v>
      </c>
      <c r="J115" s="108">
        <f t="shared" si="52"/>
        <v>0</v>
      </c>
      <c r="K115" s="108">
        <f t="shared" si="52"/>
        <v>0</v>
      </c>
      <c r="L115" s="108">
        <f t="shared" si="52"/>
        <v>1800</v>
      </c>
      <c r="M115" s="108">
        <f t="shared" si="52"/>
        <v>1800</v>
      </c>
    </row>
    <row r="116" spans="1:13">
      <c r="A116" s="111">
        <v>4241</v>
      </c>
      <c r="B116" s="76">
        <v>627</v>
      </c>
      <c r="C116" s="75" t="s">
        <v>56</v>
      </c>
      <c r="D116" s="108">
        <f t="shared" si="49"/>
        <v>1800</v>
      </c>
      <c r="E116" s="108">
        <f t="shared" si="50"/>
        <v>1800</v>
      </c>
      <c r="F116" s="108">
        <f t="shared" si="52"/>
        <v>0</v>
      </c>
      <c r="G116" s="108">
        <f t="shared" si="52"/>
        <v>0</v>
      </c>
      <c r="H116" s="108">
        <f t="shared" si="52"/>
        <v>0</v>
      </c>
      <c r="I116" s="108">
        <f t="shared" si="52"/>
        <v>0</v>
      </c>
      <c r="J116" s="108">
        <f t="shared" si="52"/>
        <v>0</v>
      </c>
      <c r="K116" s="108">
        <f t="shared" si="52"/>
        <v>0</v>
      </c>
      <c r="L116" s="108">
        <v>1800</v>
      </c>
      <c r="M116" s="108">
        <v>1800</v>
      </c>
    </row>
    <row r="117" spans="1:13">
      <c r="A117" s="74">
        <v>42411</v>
      </c>
      <c r="B117" s="73"/>
      <c r="C117" s="75" t="s">
        <v>107</v>
      </c>
      <c r="D117" s="80">
        <f t="shared" si="49"/>
        <v>1800</v>
      </c>
      <c r="E117" s="78">
        <v>1800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/>
      <c r="M117" s="78"/>
    </row>
    <row r="118" spans="1:13" s="3" customFormat="1">
      <c r="A118" s="74"/>
      <c r="B118" s="73"/>
      <c r="C118" s="75"/>
      <c r="D118" s="80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s="3" customFormat="1" ht="25.5">
      <c r="A119" s="87" t="s">
        <v>181</v>
      </c>
      <c r="B119" s="87"/>
      <c r="C119" s="88" t="s">
        <v>182</v>
      </c>
      <c r="D119" s="89">
        <f t="shared" ref="D119:M119" si="53">SUM(D120+D134+D155+D177+D184+D191+D207+D219+D226)</f>
        <v>585200</v>
      </c>
      <c r="E119" s="89">
        <f t="shared" si="53"/>
        <v>0</v>
      </c>
      <c r="F119" s="89">
        <f t="shared" si="53"/>
        <v>90000</v>
      </c>
      <c r="G119" s="89">
        <f t="shared" si="53"/>
        <v>389200</v>
      </c>
      <c r="H119" s="89">
        <f t="shared" si="53"/>
        <v>103500</v>
      </c>
      <c r="I119" s="89">
        <f t="shared" si="53"/>
        <v>0</v>
      </c>
      <c r="J119" s="89">
        <f t="shared" si="53"/>
        <v>2500</v>
      </c>
      <c r="K119" s="89">
        <f t="shared" si="53"/>
        <v>0</v>
      </c>
      <c r="L119" s="89">
        <f t="shared" si="53"/>
        <v>585200</v>
      </c>
      <c r="M119" s="89">
        <f t="shared" si="53"/>
        <v>585200</v>
      </c>
    </row>
    <row r="120" spans="1:13">
      <c r="A120" s="90" t="s">
        <v>172</v>
      </c>
      <c r="B120" s="90"/>
      <c r="C120" s="94" t="s">
        <v>109</v>
      </c>
      <c r="D120" s="115">
        <f t="shared" ref="D120:D132" si="54">SUM(E120:K120)</f>
        <v>4000</v>
      </c>
      <c r="E120" s="117">
        <f>SUM(E121)</f>
        <v>0</v>
      </c>
      <c r="F120" s="117">
        <f t="shared" ref="F120:M120" si="55">SUM(F121)</f>
        <v>0</v>
      </c>
      <c r="G120" s="117">
        <f t="shared" si="55"/>
        <v>4000</v>
      </c>
      <c r="H120" s="117">
        <f t="shared" si="55"/>
        <v>0</v>
      </c>
      <c r="I120" s="117">
        <f t="shared" si="55"/>
        <v>0</v>
      </c>
      <c r="J120" s="117">
        <f t="shared" si="55"/>
        <v>0</v>
      </c>
      <c r="K120" s="117">
        <f t="shared" si="55"/>
        <v>0</v>
      </c>
      <c r="L120" s="117">
        <f t="shared" si="55"/>
        <v>4000</v>
      </c>
      <c r="M120" s="117">
        <f t="shared" si="55"/>
        <v>4000</v>
      </c>
    </row>
    <row r="121" spans="1:13">
      <c r="A121" s="111">
        <v>3</v>
      </c>
      <c r="B121" s="112"/>
      <c r="C121" s="113" t="s">
        <v>39</v>
      </c>
      <c r="D121" s="108">
        <f t="shared" si="54"/>
        <v>4000</v>
      </c>
      <c r="E121" s="108">
        <f>SUM(E122)</f>
        <v>0</v>
      </c>
      <c r="F121" s="108">
        <f t="shared" ref="F121:M121" si="56">SUM(F122)</f>
        <v>0</v>
      </c>
      <c r="G121" s="108">
        <f t="shared" si="56"/>
        <v>4000</v>
      </c>
      <c r="H121" s="108">
        <f t="shared" si="56"/>
        <v>0</v>
      </c>
      <c r="I121" s="108">
        <f t="shared" si="56"/>
        <v>0</v>
      </c>
      <c r="J121" s="108">
        <f t="shared" si="56"/>
        <v>0</v>
      </c>
      <c r="K121" s="108">
        <f t="shared" si="56"/>
        <v>0</v>
      </c>
      <c r="L121" s="108">
        <f t="shared" si="56"/>
        <v>4000</v>
      </c>
      <c r="M121" s="108">
        <f t="shared" si="56"/>
        <v>4000</v>
      </c>
    </row>
    <row r="122" spans="1:13">
      <c r="A122" s="111">
        <v>32</v>
      </c>
      <c r="B122" s="112"/>
      <c r="C122" s="113" t="s">
        <v>23</v>
      </c>
      <c r="D122" s="108">
        <f t="shared" si="54"/>
        <v>4000</v>
      </c>
      <c r="E122" s="108">
        <f t="shared" ref="E122:K122" si="57">E123+E128</f>
        <v>0</v>
      </c>
      <c r="F122" s="108">
        <f t="shared" si="57"/>
        <v>0</v>
      </c>
      <c r="G122" s="108">
        <f t="shared" si="57"/>
        <v>4000</v>
      </c>
      <c r="H122" s="108">
        <f t="shared" si="57"/>
        <v>0</v>
      </c>
      <c r="I122" s="108">
        <f t="shared" si="57"/>
        <v>0</v>
      </c>
      <c r="J122" s="108">
        <f t="shared" si="57"/>
        <v>0</v>
      </c>
      <c r="K122" s="108">
        <f t="shared" si="57"/>
        <v>0</v>
      </c>
      <c r="L122" s="108">
        <v>4000</v>
      </c>
      <c r="M122" s="108">
        <v>4000</v>
      </c>
    </row>
    <row r="123" spans="1:13">
      <c r="A123" s="111">
        <v>321</v>
      </c>
      <c r="B123" s="73"/>
      <c r="C123" s="75" t="s">
        <v>24</v>
      </c>
      <c r="D123" s="108">
        <f t="shared" si="54"/>
        <v>2000</v>
      </c>
      <c r="E123" s="108">
        <f>E124</f>
        <v>0</v>
      </c>
      <c r="F123" s="108">
        <f t="shared" ref="F123:M123" si="58">F124</f>
        <v>0</v>
      </c>
      <c r="G123" s="108">
        <f t="shared" si="58"/>
        <v>2000</v>
      </c>
      <c r="H123" s="108">
        <f t="shared" si="58"/>
        <v>0</v>
      </c>
      <c r="I123" s="108">
        <f t="shared" si="58"/>
        <v>0</v>
      </c>
      <c r="J123" s="108">
        <f t="shared" si="58"/>
        <v>0</v>
      </c>
      <c r="K123" s="108">
        <f t="shared" si="58"/>
        <v>0</v>
      </c>
      <c r="L123" s="108">
        <f t="shared" si="58"/>
        <v>2000</v>
      </c>
      <c r="M123" s="108">
        <f t="shared" si="58"/>
        <v>2000</v>
      </c>
    </row>
    <row r="124" spans="1:13">
      <c r="A124" s="111">
        <v>3211</v>
      </c>
      <c r="B124" s="76"/>
      <c r="C124" s="75" t="s">
        <v>43</v>
      </c>
      <c r="D124" s="108">
        <f t="shared" si="54"/>
        <v>2000</v>
      </c>
      <c r="E124" s="108">
        <f>SUM(E125:E127)</f>
        <v>0</v>
      </c>
      <c r="F124" s="108">
        <f t="shared" ref="F124:K124" si="59">SUM(F125:F127)</f>
        <v>0</v>
      </c>
      <c r="G124" s="108">
        <f t="shared" si="59"/>
        <v>2000</v>
      </c>
      <c r="H124" s="108">
        <f t="shared" si="59"/>
        <v>0</v>
      </c>
      <c r="I124" s="108">
        <f t="shared" si="59"/>
        <v>0</v>
      </c>
      <c r="J124" s="108">
        <f t="shared" si="59"/>
        <v>0</v>
      </c>
      <c r="K124" s="108">
        <f t="shared" si="59"/>
        <v>0</v>
      </c>
      <c r="L124" s="108">
        <v>2000</v>
      </c>
      <c r="M124" s="108">
        <v>2000</v>
      </c>
    </row>
    <row r="125" spans="1:13">
      <c r="A125" s="74">
        <v>32111</v>
      </c>
      <c r="B125" s="76"/>
      <c r="C125" s="75" t="s">
        <v>61</v>
      </c>
      <c r="D125" s="80">
        <f t="shared" si="54"/>
        <v>400</v>
      </c>
      <c r="E125" s="80">
        <v>0</v>
      </c>
      <c r="F125" s="80">
        <v>0</v>
      </c>
      <c r="G125" s="80">
        <v>400</v>
      </c>
      <c r="H125" s="80">
        <v>0</v>
      </c>
      <c r="I125" s="80">
        <v>0</v>
      </c>
      <c r="J125" s="80">
        <v>0</v>
      </c>
      <c r="K125" s="80">
        <v>0</v>
      </c>
      <c r="L125" s="78"/>
      <c r="M125" s="78"/>
    </row>
    <row r="126" spans="1:13">
      <c r="A126" s="74">
        <v>32113</v>
      </c>
      <c r="B126" s="76"/>
      <c r="C126" s="75" t="s">
        <v>62</v>
      </c>
      <c r="D126" s="80">
        <f t="shared" si="54"/>
        <v>900</v>
      </c>
      <c r="E126" s="80">
        <v>0</v>
      </c>
      <c r="F126" s="80">
        <v>0</v>
      </c>
      <c r="G126" s="80">
        <v>900</v>
      </c>
      <c r="H126" s="80">
        <v>0</v>
      </c>
      <c r="I126" s="80">
        <v>0</v>
      </c>
      <c r="J126" s="80">
        <v>0</v>
      </c>
      <c r="K126" s="80">
        <v>0</v>
      </c>
      <c r="L126" s="80"/>
      <c r="M126" s="80"/>
    </row>
    <row r="127" spans="1:13">
      <c r="A127" s="74">
        <v>32115</v>
      </c>
      <c r="B127" s="76"/>
      <c r="C127" s="75" t="s">
        <v>63</v>
      </c>
      <c r="D127" s="80">
        <f t="shared" si="54"/>
        <v>700</v>
      </c>
      <c r="E127" s="80">
        <v>0</v>
      </c>
      <c r="F127" s="80">
        <v>0</v>
      </c>
      <c r="G127" s="80">
        <v>700</v>
      </c>
      <c r="H127" s="80">
        <v>0</v>
      </c>
      <c r="I127" s="80">
        <v>0</v>
      </c>
      <c r="J127" s="80">
        <v>0</v>
      </c>
      <c r="K127" s="80">
        <v>0</v>
      </c>
      <c r="L127" s="78"/>
      <c r="M127" s="78"/>
    </row>
    <row r="128" spans="1:13">
      <c r="A128" s="111">
        <v>322</v>
      </c>
      <c r="B128" s="76"/>
      <c r="C128" s="75" t="s">
        <v>25</v>
      </c>
      <c r="D128" s="108">
        <f t="shared" si="54"/>
        <v>2000</v>
      </c>
      <c r="E128" s="108">
        <f>E129+E131</f>
        <v>0</v>
      </c>
      <c r="F128" s="108">
        <f t="shared" ref="F128:M128" si="60">F129+F131</f>
        <v>0</v>
      </c>
      <c r="G128" s="108">
        <f t="shared" si="60"/>
        <v>2000</v>
      </c>
      <c r="H128" s="108">
        <f t="shared" si="60"/>
        <v>0</v>
      </c>
      <c r="I128" s="108">
        <f t="shared" si="60"/>
        <v>0</v>
      </c>
      <c r="J128" s="108">
        <f t="shared" si="60"/>
        <v>0</v>
      </c>
      <c r="K128" s="108">
        <f t="shared" si="60"/>
        <v>0</v>
      </c>
      <c r="L128" s="108">
        <f t="shared" si="60"/>
        <v>2000</v>
      </c>
      <c r="M128" s="108">
        <f t="shared" si="60"/>
        <v>2000</v>
      </c>
    </row>
    <row r="129" spans="1:13">
      <c r="A129" s="110">
        <v>3222</v>
      </c>
      <c r="B129" s="95"/>
      <c r="C129" s="96" t="s">
        <v>53</v>
      </c>
      <c r="D129" s="108">
        <f t="shared" si="54"/>
        <v>1300</v>
      </c>
      <c r="E129" s="100">
        <f>SUM(E130)</f>
        <v>0</v>
      </c>
      <c r="F129" s="100">
        <f t="shared" ref="F129:K129" si="61">SUM(F130)</f>
        <v>0</v>
      </c>
      <c r="G129" s="100">
        <f t="shared" si="61"/>
        <v>1300</v>
      </c>
      <c r="H129" s="100">
        <f t="shared" si="61"/>
        <v>0</v>
      </c>
      <c r="I129" s="100">
        <f t="shared" si="61"/>
        <v>0</v>
      </c>
      <c r="J129" s="100">
        <f t="shared" si="61"/>
        <v>0</v>
      </c>
      <c r="K129" s="100">
        <f t="shared" si="61"/>
        <v>0</v>
      </c>
      <c r="L129" s="100">
        <v>1300</v>
      </c>
      <c r="M129" s="100">
        <v>1300</v>
      </c>
    </row>
    <row r="130" spans="1:13">
      <c r="A130" s="106">
        <v>32224</v>
      </c>
      <c r="B130" s="95"/>
      <c r="C130" s="96" t="s">
        <v>117</v>
      </c>
      <c r="D130" s="80">
        <f t="shared" si="54"/>
        <v>1300</v>
      </c>
      <c r="E130" s="97">
        <v>0</v>
      </c>
      <c r="F130" s="80">
        <v>0</v>
      </c>
      <c r="G130" s="80">
        <v>1300</v>
      </c>
      <c r="H130" s="80">
        <v>0</v>
      </c>
      <c r="I130" s="80">
        <v>0</v>
      </c>
      <c r="J130" s="80">
        <v>0</v>
      </c>
      <c r="K130" s="80">
        <v>0</v>
      </c>
      <c r="L130" s="78"/>
      <c r="M130" s="78"/>
    </row>
    <row r="131" spans="1:13">
      <c r="A131" s="110">
        <v>3299</v>
      </c>
      <c r="B131" s="95"/>
      <c r="C131" s="96" t="s">
        <v>100</v>
      </c>
      <c r="D131" s="108">
        <f t="shared" si="54"/>
        <v>700</v>
      </c>
      <c r="E131" s="100">
        <f>SUM(E132:E132)</f>
        <v>0</v>
      </c>
      <c r="F131" s="100">
        <f t="shared" ref="F131:K131" si="62">SUM(F132:F132)</f>
        <v>0</v>
      </c>
      <c r="G131" s="100">
        <f t="shared" si="62"/>
        <v>700</v>
      </c>
      <c r="H131" s="100">
        <f t="shared" si="62"/>
        <v>0</v>
      </c>
      <c r="I131" s="100">
        <f t="shared" si="62"/>
        <v>0</v>
      </c>
      <c r="J131" s="100">
        <f t="shared" si="62"/>
        <v>0</v>
      </c>
      <c r="K131" s="100">
        <f t="shared" si="62"/>
        <v>0</v>
      </c>
      <c r="L131" s="100">
        <v>700</v>
      </c>
      <c r="M131" s="100">
        <v>700</v>
      </c>
    </row>
    <row r="132" spans="1:13">
      <c r="A132" s="106">
        <v>32999</v>
      </c>
      <c r="B132" s="95"/>
      <c r="C132" s="96" t="s">
        <v>101</v>
      </c>
      <c r="D132" s="80">
        <f t="shared" si="54"/>
        <v>700</v>
      </c>
      <c r="E132" s="97">
        <v>0</v>
      </c>
      <c r="F132" s="80">
        <v>0</v>
      </c>
      <c r="G132" s="80">
        <v>700</v>
      </c>
      <c r="H132" s="80">
        <v>0</v>
      </c>
      <c r="I132" s="80">
        <v>0</v>
      </c>
      <c r="J132" s="80">
        <v>0</v>
      </c>
      <c r="K132" s="80">
        <v>0</v>
      </c>
      <c r="L132" s="78"/>
      <c r="M132" s="78"/>
    </row>
    <row r="133" spans="1:13">
      <c r="A133" s="74"/>
      <c r="B133" s="73"/>
      <c r="C133" s="75"/>
      <c r="D133" s="80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1:13">
      <c r="A134" s="90" t="s">
        <v>173</v>
      </c>
      <c r="B134" s="90"/>
      <c r="C134" s="94" t="s">
        <v>110</v>
      </c>
      <c r="D134" s="115">
        <f t="shared" ref="D134:D153" si="63">SUM(E134:K134)</f>
        <v>3500</v>
      </c>
      <c r="E134" s="115">
        <f>SUM(E135)</f>
        <v>0</v>
      </c>
      <c r="F134" s="115">
        <f t="shared" ref="F134:M135" si="64">SUM(F135)</f>
        <v>0</v>
      </c>
      <c r="G134" s="115">
        <f t="shared" si="64"/>
        <v>0</v>
      </c>
      <c r="H134" s="115">
        <f t="shared" si="64"/>
        <v>3500</v>
      </c>
      <c r="I134" s="115">
        <f t="shared" si="64"/>
        <v>0</v>
      </c>
      <c r="J134" s="115">
        <f t="shared" si="64"/>
        <v>0</v>
      </c>
      <c r="K134" s="115">
        <f t="shared" si="64"/>
        <v>0</v>
      </c>
      <c r="L134" s="115">
        <f t="shared" si="64"/>
        <v>3500</v>
      </c>
      <c r="M134" s="115">
        <f t="shared" si="64"/>
        <v>3500</v>
      </c>
    </row>
    <row r="135" spans="1:13">
      <c r="A135" s="111">
        <v>3</v>
      </c>
      <c r="B135" s="112"/>
      <c r="C135" s="113" t="s">
        <v>39</v>
      </c>
      <c r="D135" s="108">
        <f t="shared" si="63"/>
        <v>3500</v>
      </c>
      <c r="E135" s="108">
        <f>SUM(E136)</f>
        <v>0</v>
      </c>
      <c r="F135" s="108">
        <f t="shared" si="64"/>
        <v>0</v>
      </c>
      <c r="G135" s="108">
        <f t="shared" si="64"/>
        <v>0</v>
      </c>
      <c r="H135" s="108">
        <f t="shared" si="64"/>
        <v>3500</v>
      </c>
      <c r="I135" s="108">
        <f t="shared" si="64"/>
        <v>0</v>
      </c>
      <c r="J135" s="108">
        <f t="shared" si="64"/>
        <v>0</v>
      </c>
      <c r="K135" s="108">
        <f t="shared" si="64"/>
        <v>0</v>
      </c>
      <c r="L135" s="143">
        <f t="shared" si="64"/>
        <v>3500</v>
      </c>
      <c r="M135" s="143">
        <f t="shared" si="64"/>
        <v>3500</v>
      </c>
    </row>
    <row r="136" spans="1:13">
      <c r="A136" s="111">
        <v>32</v>
      </c>
      <c r="B136" s="112"/>
      <c r="C136" s="113" t="s">
        <v>23</v>
      </c>
      <c r="D136" s="108">
        <f t="shared" si="63"/>
        <v>3500</v>
      </c>
      <c r="E136" s="108">
        <f t="shared" ref="E136:M136" si="65">E137+E141+E148+E151</f>
        <v>0</v>
      </c>
      <c r="F136" s="108">
        <f t="shared" si="65"/>
        <v>0</v>
      </c>
      <c r="G136" s="108">
        <f t="shared" si="65"/>
        <v>0</v>
      </c>
      <c r="H136" s="108">
        <f t="shared" si="65"/>
        <v>3500</v>
      </c>
      <c r="I136" s="108">
        <f t="shared" si="65"/>
        <v>0</v>
      </c>
      <c r="J136" s="108">
        <f t="shared" si="65"/>
        <v>0</v>
      </c>
      <c r="K136" s="108">
        <f t="shared" si="65"/>
        <v>0</v>
      </c>
      <c r="L136" s="143">
        <f t="shared" si="65"/>
        <v>3500</v>
      </c>
      <c r="M136" s="143">
        <f t="shared" si="65"/>
        <v>3500</v>
      </c>
    </row>
    <row r="137" spans="1:13">
      <c r="A137" s="111">
        <v>321</v>
      </c>
      <c r="B137" s="73"/>
      <c r="C137" s="75" t="s">
        <v>24</v>
      </c>
      <c r="D137" s="108">
        <f t="shared" si="63"/>
        <v>370</v>
      </c>
      <c r="E137" s="108">
        <f>E138</f>
        <v>0</v>
      </c>
      <c r="F137" s="108">
        <f t="shared" ref="F137:M137" si="66">F138</f>
        <v>0</v>
      </c>
      <c r="G137" s="108">
        <f t="shared" si="66"/>
        <v>0</v>
      </c>
      <c r="H137" s="108">
        <f t="shared" si="66"/>
        <v>370</v>
      </c>
      <c r="I137" s="108">
        <f t="shared" si="66"/>
        <v>0</v>
      </c>
      <c r="J137" s="108">
        <f t="shared" si="66"/>
        <v>0</v>
      </c>
      <c r="K137" s="108">
        <f t="shared" si="66"/>
        <v>0</v>
      </c>
      <c r="L137" s="143">
        <f t="shared" si="66"/>
        <v>370</v>
      </c>
      <c r="M137" s="143">
        <f t="shared" si="66"/>
        <v>370</v>
      </c>
    </row>
    <row r="138" spans="1:13">
      <c r="A138" s="111">
        <v>3211</v>
      </c>
      <c r="B138" s="76"/>
      <c r="C138" s="75" t="s">
        <v>43</v>
      </c>
      <c r="D138" s="108">
        <f t="shared" si="63"/>
        <v>370</v>
      </c>
      <c r="E138" s="108">
        <f t="shared" ref="E138:K138" si="67">SUM(E139:E140)</f>
        <v>0</v>
      </c>
      <c r="F138" s="108">
        <f t="shared" si="67"/>
        <v>0</v>
      </c>
      <c r="G138" s="108">
        <f t="shared" si="67"/>
        <v>0</v>
      </c>
      <c r="H138" s="108">
        <f t="shared" si="67"/>
        <v>370</v>
      </c>
      <c r="I138" s="108">
        <f t="shared" si="67"/>
        <v>0</v>
      </c>
      <c r="J138" s="108">
        <f t="shared" si="67"/>
        <v>0</v>
      </c>
      <c r="K138" s="108">
        <f t="shared" si="67"/>
        <v>0</v>
      </c>
      <c r="L138" s="143">
        <v>370</v>
      </c>
      <c r="M138" s="143">
        <v>370</v>
      </c>
    </row>
    <row r="139" spans="1:13">
      <c r="A139" s="74">
        <v>32111</v>
      </c>
      <c r="B139" s="76"/>
      <c r="C139" s="75" t="s">
        <v>61</v>
      </c>
      <c r="D139" s="80">
        <f t="shared" si="63"/>
        <v>170</v>
      </c>
      <c r="E139" s="80">
        <v>0</v>
      </c>
      <c r="F139" s="80">
        <v>0</v>
      </c>
      <c r="G139" s="80">
        <v>0</v>
      </c>
      <c r="H139" s="80">
        <v>170</v>
      </c>
      <c r="I139" s="80">
        <v>0</v>
      </c>
      <c r="J139" s="80">
        <v>0</v>
      </c>
      <c r="K139" s="80">
        <v>0</v>
      </c>
      <c r="L139" s="144"/>
      <c r="M139" s="144"/>
    </row>
    <row r="140" spans="1:13">
      <c r="A140" s="74">
        <v>32115</v>
      </c>
      <c r="B140" s="76"/>
      <c r="C140" s="75" t="s">
        <v>63</v>
      </c>
      <c r="D140" s="80">
        <f t="shared" si="63"/>
        <v>200</v>
      </c>
      <c r="E140" s="80">
        <v>0</v>
      </c>
      <c r="F140" s="80">
        <v>0</v>
      </c>
      <c r="G140" s="80">
        <v>0</v>
      </c>
      <c r="H140" s="80">
        <v>200</v>
      </c>
      <c r="I140" s="80">
        <v>0</v>
      </c>
      <c r="J140" s="80">
        <v>0</v>
      </c>
      <c r="K140" s="80">
        <v>0</v>
      </c>
      <c r="L140" s="144"/>
      <c r="M140" s="144"/>
    </row>
    <row r="141" spans="1:13">
      <c r="A141" s="111">
        <v>322</v>
      </c>
      <c r="B141" s="76"/>
      <c r="C141" s="75" t="s">
        <v>25</v>
      </c>
      <c r="D141" s="108">
        <f t="shared" si="63"/>
        <v>2430</v>
      </c>
      <c r="E141" s="108">
        <f>SUM(E142+E144+E146)</f>
        <v>0</v>
      </c>
      <c r="F141" s="108">
        <f>SUM(F142+F144+F146)</f>
        <v>0</v>
      </c>
      <c r="G141" s="108">
        <f>SUM(G142+G144+G146)</f>
        <v>0</v>
      </c>
      <c r="H141" s="108">
        <f>SUM(H142+H144+H146)</f>
        <v>2430</v>
      </c>
      <c r="I141" s="108">
        <f>SUM(I142+I144)</f>
        <v>0</v>
      </c>
      <c r="J141" s="108">
        <f>SUM(J142+J144)</f>
        <v>0</v>
      </c>
      <c r="K141" s="108">
        <f>SUM(K142+K144)</f>
        <v>0</v>
      </c>
      <c r="L141" s="143">
        <f>SUM(L142+L144+L146)</f>
        <v>2430</v>
      </c>
      <c r="M141" s="143">
        <f>SUM(M142+M144+M146)</f>
        <v>2430</v>
      </c>
    </row>
    <row r="142" spans="1:13">
      <c r="A142" s="111">
        <v>3221</v>
      </c>
      <c r="B142" s="76"/>
      <c r="C142" s="75" t="s">
        <v>119</v>
      </c>
      <c r="D142" s="108">
        <f t="shared" si="63"/>
        <v>730</v>
      </c>
      <c r="E142" s="108">
        <f>SUM(E143)</f>
        <v>0</v>
      </c>
      <c r="F142" s="108">
        <f t="shared" ref="F142:K142" si="68">SUM(F143)</f>
        <v>0</v>
      </c>
      <c r="G142" s="108">
        <f t="shared" si="68"/>
        <v>0</v>
      </c>
      <c r="H142" s="108">
        <f t="shared" si="68"/>
        <v>730</v>
      </c>
      <c r="I142" s="108">
        <f t="shared" si="68"/>
        <v>0</v>
      </c>
      <c r="J142" s="108">
        <f t="shared" si="68"/>
        <v>0</v>
      </c>
      <c r="K142" s="108">
        <f t="shared" si="68"/>
        <v>0</v>
      </c>
      <c r="L142" s="143">
        <v>730</v>
      </c>
      <c r="M142" s="143">
        <v>730</v>
      </c>
    </row>
    <row r="143" spans="1:13">
      <c r="A143" s="118">
        <v>32219</v>
      </c>
      <c r="B143" s="76"/>
      <c r="C143" s="75" t="s">
        <v>120</v>
      </c>
      <c r="D143" s="116">
        <f t="shared" si="63"/>
        <v>730</v>
      </c>
      <c r="E143" s="116">
        <v>0</v>
      </c>
      <c r="F143" s="116">
        <v>0</v>
      </c>
      <c r="G143" s="116">
        <v>0</v>
      </c>
      <c r="H143" s="116">
        <v>730</v>
      </c>
      <c r="I143" s="116">
        <v>0</v>
      </c>
      <c r="J143" s="116">
        <v>0</v>
      </c>
      <c r="K143" s="116">
        <v>0</v>
      </c>
      <c r="L143" s="145"/>
      <c r="M143" s="145"/>
    </row>
    <row r="144" spans="1:13">
      <c r="A144" s="110">
        <v>3222</v>
      </c>
      <c r="B144" s="95"/>
      <c r="C144" s="96" t="s">
        <v>53</v>
      </c>
      <c r="D144" s="108">
        <f t="shared" si="63"/>
        <v>200</v>
      </c>
      <c r="E144" s="100">
        <f t="shared" ref="E144:K146" si="69">SUM(E145)</f>
        <v>0</v>
      </c>
      <c r="F144" s="100">
        <f t="shared" si="69"/>
        <v>0</v>
      </c>
      <c r="G144" s="100">
        <f t="shared" si="69"/>
        <v>0</v>
      </c>
      <c r="H144" s="100">
        <f t="shared" si="69"/>
        <v>200</v>
      </c>
      <c r="I144" s="100">
        <f t="shared" si="69"/>
        <v>0</v>
      </c>
      <c r="J144" s="100">
        <f t="shared" si="69"/>
        <v>0</v>
      </c>
      <c r="K144" s="100">
        <f t="shared" si="69"/>
        <v>0</v>
      </c>
      <c r="L144" s="146">
        <v>200</v>
      </c>
      <c r="M144" s="146">
        <v>200</v>
      </c>
    </row>
    <row r="145" spans="1:13">
      <c r="A145" s="106">
        <v>32224</v>
      </c>
      <c r="B145" s="95"/>
      <c r="C145" s="96" t="s">
        <v>117</v>
      </c>
      <c r="D145" s="80">
        <f t="shared" si="63"/>
        <v>200</v>
      </c>
      <c r="E145" s="97">
        <v>0</v>
      </c>
      <c r="F145" s="80">
        <v>0</v>
      </c>
      <c r="G145" s="80">
        <v>0</v>
      </c>
      <c r="H145" s="80">
        <v>200</v>
      </c>
      <c r="I145" s="80">
        <v>0</v>
      </c>
      <c r="J145" s="80">
        <v>0</v>
      </c>
      <c r="K145" s="80">
        <v>0</v>
      </c>
      <c r="L145" s="144"/>
      <c r="M145" s="144"/>
    </row>
    <row r="146" spans="1:13">
      <c r="A146" s="110">
        <v>3227</v>
      </c>
      <c r="B146" s="95"/>
      <c r="C146" s="102" t="s">
        <v>78</v>
      </c>
      <c r="D146" s="108">
        <f>SUM(E146:K146)</f>
        <v>1500</v>
      </c>
      <c r="E146" s="100">
        <f t="shared" si="69"/>
        <v>0</v>
      </c>
      <c r="F146" s="100">
        <f t="shared" si="69"/>
        <v>0</v>
      </c>
      <c r="G146" s="100">
        <f t="shared" si="69"/>
        <v>0</v>
      </c>
      <c r="H146" s="100">
        <f t="shared" si="69"/>
        <v>1500</v>
      </c>
      <c r="I146" s="100">
        <f t="shared" si="69"/>
        <v>0</v>
      </c>
      <c r="J146" s="100">
        <f t="shared" si="69"/>
        <v>0</v>
      </c>
      <c r="K146" s="100">
        <f t="shared" si="69"/>
        <v>0</v>
      </c>
      <c r="L146" s="146">
        <v>1500</v>
      </c>
      <c r="M146" s="146">
        <v>1500</v>
      </c>
    </row>
    <row r="147" spans="1:13">
      <c r="A147" s="106">
        <v>32271</v>
      </c>
      <c r="B147" s="95"/>
      <c r="C147" s="96" t="s">
        <v>78</v>
      </c>
      <c r="D147" s="80">
        <f>SUM(E147:K147)</f>
        <v>1500</v>
      </c>
      <c r="E147" s="97">
        <v>0</v>
      </c>
      <c r="F147" s="80">
        <v>0</v>
      </c>
      <c r="G147" s="80">
        <v>0</v>
      </c>
      <c r="H147" s="80">
        <v>1500</v>
      </c>
      <c r="I147" s="80">
        <v>0</v>
      </c>
      <c r="J147" s="80">
        <v>0</v>
      </c>
      <c r="K147" s="80">
        <v>0</v>
      </c>
      <c r="L147" s="144"/>
      <c r="M147" s="144"/>
    </row>
    <row r="148" spans="1:13">
      <c r="A148" s="110">
        <v>323</v>
      </c>
      <c r="B148" s="95"/>
      <c r="C148" s="96" t="s">
        <v>26</v>
      </c>
      <c r="D148" s="108">
        <f t="shared" si="63"/>
        <v>500</v>
      </c>
      <c r="E148" s="109">
        <f>E149</f>
        <v>0</v>
      </c>
      <c r="F148" s="109">
        <f t="shared" ref="F148:M148" si="70">F149</f>
        <v>0</v>
      </c>
      <c r="G148" s="109">
        <f t="shared" si="70"/>
        <v>0</v>
      </c>
      <c r="H148" s="109">
        <f t="shared" si="70"/>
        <v>500</v>
      </c>
      <c r="I148" s="109">
        <f t="shared" si="70"/>
        <v>0</v>
      </c>
      <c r="J148" s="109">
        <f t="shared" si="70"/>
        <v>0</v>
      </c>
      <c r="K148" s="109">
        <f t="shared" si="70"/>
        <v>0</v>
      </c>
      <c r="L148" s="147">
        <f t="shared" si="70"/>
        <v>500</v>
      </c>
      <c r="M148" s="147">
        <f t="shared" si="70"/>
        <v>500</v>
      </c>
    </row>
    <row r="149" spans="1:13">
      <c r="A149" s="110">
        <v>3231</v>
      </c>
      <c r="B149" s="95"/>
      <c r="C149" s="96" t="s">
        <v>46</v>
      </c>
      <c r="D149" s="108">
        <f t="shared" si="63"/>
        <v>500</v>
      </c>
      <c r="E149" s="100">
        <f>SUM(E150)</f>
        <v>0</v>
      </c>
      <c r="F149" s="100">
        <f t="shared" ref="F149:K149" si="71">SUM(F150)</f>
        <v>0</v>
      </c>
      <c r="G149" s="100">
        <f t="shared" si="71"/>
        <v>0</v>
      </c>
      <c r="H149" s="100">
        <f t="shared" si="71"/>
        <v>500</v>
      </c>
      <c r="I149" s="100">
        <f t="shared" si="71"/>
        <v>0</v>
      </c>
      <c r="J149" s="100">
        <f t="shared" si="71"/>
        <v>0</v>
      </c>
      <c r="K149" s="100">
        <f t="shared" si="71"/>
        <v>0</v>
      </c>
      <c r="L149" s="146">
        <v>500</v>
      </c>
      <c r="M149" s="146">
        <v>500</v>
      </c>
    </row>
    <row r="150" spans="1:13">
      <c r="A150" s="106">
        <v>32319</v>
      </c>
      <c r="B150" s="95"/>
      <c r="C150" s="96" t="s">
        <v>118</v>
      </c>
      <c r="D150" s="116">
        <f t="shared" si="63"/>
        <v>500</v>
      </c>
      <c r="E150" s="97">
        <v>0</v>
      </c>
      <c r="F150" s="97">
        <v>0</v>
      </c>
      <c r="G150" s="97">
        <v>0</v>
      </c>
      <c r="H150" s="97">
        <v>500</v>
      </c>
      <c r="I150" s="97">
        <v>0</v>
      </c>
      <c r="J150" s="97">
        <v>0</v>
      </c>
      <c r="K150" s="97">
        <v>0</v>
      </c>
      <c r="L150" s="148"/>
      <c r="M150" s="148"/>
    </row>
    <row r="151" spans="1:13">
      <c r="A151" s="110">
        <v>329</v>
      </c>
      <c r="B151" s="95"/>
      <c r="C151" s="96" t="s">
        <v>100</v>
      </c>
      <c r="D151" s="108">
        <f t="shared" si="63"/>
        <v>200</v>
      </c>
      <c r="E151" s="100">
        <f>E152</f>
        <v>0</v>
      </c>
      <c r="F151" s="100">
        <f t="shared" ref="F151:M151" si="72">F152</f>
        <v>0</v>
      </c>
      <c r="G151" s="100">
        <f t="shared" si="72"/>
        <v>0</v>
      </c>
      <c r="H151" s="100">
        <f t="shared" si="72"/>
        <v>200</v>
      </c>
      <c r="I151" s="100">
        <f t="shared" si="72"/>
        <v>0</v>
      </c>
      <c r="J151" s="100">
        <f t="shared" si="72"/>
        <v>0</v>
      </c>
      <c r="K151" s="100">
        <f t="shared" si="72"/>
        <v>0</v>
      </c>
      <c r="L151" s="146">
        <f t="shared" si="72"/>
        <v>200</v>
      </c>
      <c r="M151" s="146">
        <f t="shared" si="72"/>
        <v>200</v>
      </c>
    </row>
    <row r="152" spans="1:13">
      <c r="A152" s="110">
        <v>3299</v>
      </c>
      <c r="B152" s="95"/>
      <c r="C152" s="96" t="s">
        <v>100</v>
      </c>
      <c r="D152" s="108">
        <f t="shared" si="63"/>
        <v>200</v>
      </c>
      <c r="E152" s="100">
        <f>SUM(E153:E153)</f>
        <v>0</v>
      </c>
      <c r="F152" s="100">
        <f t="shared" ref="F152:K152" si="73">SUM(F153:F153)</f>
        <v>0</v>
      </c>
      <c r="G152" s="100">
        <f t="shared" si="73"/>
        <v>0</v>
      </c>
      <c r="H152" s="100">
        <f t="shared" si="73"/>
        <v>200</v>
      </c>
      <c r="I152" s="100">
        <f t="shared" si="73"/>
        <v>0</v>
      </c>
      <c r="J152" s="100">
        <f t="shared" si="73"/>
        <v>0</v>
      </c>
      <c r="K152" s="100">
        <f t="shared" si="73"/>
        <v>0</v>
      </c>
      <c r="L152" s="146">
        <v>200</v>
      </c>
      <c r="M152" s="146">
        <v>200</v>
      </c>
    </row>
    <row r="153" spans="1:13">
      <c r="A153" s="106">
        <v>32999</v>
      </c>
      <c r="B153" s="95"/>
      <c r="C153" s="96" t="s">
        <v>101</v>
      </c>
      <c r="D153" s="80">
        <f t="shared" si="63"/>
        <v>200</v>
      </c>
      <c r="E153" s="97">
        <v>0</v>
      </c>
      <c r="F153" s="80">
        <v>0</v>
      </c>
      <c r="G153" s="80">
        <v>0</v>
      </c>
      <c r="H153" s="80">
        <v>200</v>
      </c>
      <c r="I153" s="80">
        <v>0</v>
      </c>
      <c r="J153" s="80">
        <v>0</v>
      </c>
      <c r="K153" s="80">
        <v>0</v>
      </c>
      <c r="L153" s="78"/>
      <c r="M153" s="78"/>
    </row>
    <row r="155" spans="1:13">
      <c r="A155" s="90" t="s">
        <v>174</v>
      </c>
      <c r="B155" s="90"/>
      <c r="C155" s="94" t="s">
        <v>111</v>
      </c>
      <c r="D155" s="115">
        <f t="shared" ref="D155:D179" si="74">SUM(E155:K155)</f>
        <v>20000</v>
      </c>
      <c r="E155" s="117">
        <f>SUM(E156)</f>
        <v>0</v>
      </c>
      <c r="F155" s="117">
        <f t="shared" ref="F155:M155" si="75">SUM(F156)</f>
        <v>20000</v>
      </c>
      <c r="G155" s="117">
        <f t="shared" si="75"/>
        <v>0</v>
      </c>
      <c r="H155" s="117">
        <f t="shared" si="75"/>
        <v>0</v>
      </c>
      <c r="I155" s="117">
        <f t="shared" si="75"/>
        <v>0</v>
      </c>
      <c r="J155" s="117">
        <f t="shared" si="75"/>
        <v>0</v>
      </c>
      <c r="K155" s="117">
        <f t="shared" si="75"/>
        <v>0</v>
      </c>
      <c r="L155" s="117">
        <f t="shared" si="75"/>
        <v>20000</v>
      </c>
      <c r="M155" s="117">
        <f t="shared" si="75"/>
        <v>20000</v>
      </c>
    </row>
    <row r="156" spans="1:13">
      <c r="A156" s="111">
        <v>3</v>
      </c>
      <c r="B156" s="112"/>
      <c r="C156" s="113" t="s">
        <v>39</v>
      </c>
      <c r="D156" s="108">
        <f t="shared" si="74"/>
        <v>20000</v>
      </c>
      <c r="E156" s="108">
        <f>SUM(E157)</f>
        <v>0</v>
      </c>
      <c r="F156" s="108">
        <f t="shared" ref="F156:M156" si="76">SUM(F157)</f>
        <v>20000</v>
      </c>
      <c r="G156" s="108">
        <f t="shared" si="76"/>
        <v>0</v>
      </c>
      <c r="H156" s="108">
        <f t="shared" si="76"/>
        <v>0</v>
      </c>
      <c r="I156" s="108">
        <f t="shared" si="76"/>
        <v>0</v>
      </c>
      <c r="J156" s="108">
        <f t="shared" si="76"/>
        <v>0</v>
      </c>
      <c r="K156" s="108">
        <f t="shared" si="76"/>
        <v>0</v>
      </c>
      <c r="L156" s="108">
        <f t="shared" si="76"/>
        <v>20000</v>
      </c>
      <c r="M156" s="108">
        <f t="shared" si="76"/>
        <v>20000</v>
      </c>
    </row>
    <row r="157" spans="1:13">
      <c r="A157" s="111">
        <v>32</v>
      </c>
      <c r="B157" s="112"/>
      <c r="C157" s="113" t="s">
        <v>23</v>
      </c>
      <c r="D157" s="108">
        <f t="shared" si="74"/>
        <v>20000</v>
      </c>
      <c r="E157" s="108">
        <f t="shared" ref="E157:M157" si="77">E158+E162+E167+E171</f>
        <v>0</v>
      </c>
      <c r="F157" s="108">
        <f t="shared" si="77"/>
        <v>20000</v>
      </c>
      <c r="G157" s="108">
        <f t="shared" si="77"/>
        <v>0</v>
      </c>
      <c r="H157" s="108">
        <f t="shared" si="77"/>
        <v>0</v>
      </c>
      <c r="I157" s="108">
        <f t="shared" si="77"/>
        <v>0</v>
      </c>
      <c r="J157" s="108">
        <f t="shared" si="77"/>
        <v>0</v>
      </c>
      <c r="K157" s="108">
        <f t="shared" si="77"/>
        <v>0</v>
      </c>
      <c r="L157" s="108">
        <f t="shared" si="77"/>
        <v>20000</v>
      </c>
      <c r="M157" s="108">
        <f t="shared" si="77"/>
        <v>20000</v>
      </c>
    </row>
    <row r="158" spans="1:13">
      <c r="A158" s="111">
        <v>321</v>
      </c>
      <c r="B158" s="73"/>
      <c r="C158" s="75" t="s">
        <v>24</v>
      </c>
      <c r="D158" s="108">
        <f t="shared" si="74"/>
        <v>3500</v>
      </c>
      <c r="E158" s="108">
        <f t="shared" ref="E158:M158" si="78">E159</f>
        <v>0</v>
      </c>
      <c r="F158" s="108">
        <f t="shared" si="78"/>
        <v>3500</v>
      </c>
      <c r="G158" s="108">
        <f t="shared" si="78"/>
        <v>0</v>
      </c>
      <c r="H158" s="108">
        <f t="shared" si="78"/>
        <v>0</v>
      </c>
      <c r="I158" s="108">
        <f t="shared" si="78"/>
        <v>0</v>
      </c>
      <c r="J158" s="108">
        <f t="shared" si="78"/>
        <v>0</v>
      </c>
      <c r="K158" s="108">
        <f t="shared" si="78"/>
        <v>0</v>
      </c>
      <c r="L158" s="108">
        <f t="shared" si="78"/>
        <v>3500</v>
      </c>
      <c r="M158" s="108">
        <f t="shared" si="78"/>
        <v>3500</v>
      </c>
    </row>
    <row r="159" spans="1:13">
      <c r="A159" s="111">
        <v>3211</v>
      </c>
      <c r="B159" s="76"/>
      <c r="C159" s="75" t="s">
        <v>43</v>
      </c>
      <c r="D159" s="108">
        <f t="shared" si="74"/>
        <v>3500</v>
      </c>
      <c r="E159" s="108">
        <f t="shared" ref="E159:K159" si="79">SUM(E160:E161)</f>
        <v>0</v>
      </c>
      <c r="F159" s="108">
        <f t="shared" si="79"/>
        <v>3500</v>
      </c>
      <c r="G159" s="108">
        <f t="shared" si="79"/>
        <v>0</v>
      </c>
      <c r="H159" s="108">
        <f t="shared" si="79"/>
        <v>0</v>
      </c>
      <c r="I159" s="108">
        <f t="shared" si="79"/>
        <v>0</v>
      </c>
      <c r="J159" s="108">
        <f t="shared" si="79"/>
        <v>0</v>
      </c>
      <c r="K159" s="108">
        <f t="shared" si="79"/>
        <v>0</v>
      </c>
      <c r="L159" s="108">
        <v>3500</v>
      </c>
      <c r="M159" s="108">
        <v>3500</v>
      </c>
    </row>
    <row r="160" spans="1:13">
      <c r="A160" s="74">
        <v>32111</v>
      </c>
      <c r="B160" s="76"/>
      <c r="C160" s="75" t="s">
        <v>61</v>
      </c>
      <c r="D160" s="80">
        <f t="shared" si="74"/>
        <v>1500</v>
      </c>
      <c r="E160" s="80">
        <v>0</v>
      </c>
      <c r="F160" s="80">
        <v>1500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78"/>
      <c r="M160" s="78"/>
    </row>
    <row r="161" spans="1:13">
      <c r="A161" s="74">
        <v>32115</v>
      </c>
      <c r="B161" s="76"/>
      <c r="C161" s="75" t="s">
        <v>63</v>
      </c>
      <c r="D161" s="80">
        <f t="shared" si="74"/>
        <v>2000</v>
      </c>
      <c r="E161" s="80">
        <v>0</v>
      </c>
      <c r="F161" s="80">
        <v>2000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78"/>
      <c r="M161" s="78"/>
    </row>
    <row r="162" spans="1:13">
      <c r="A162" s="111">
        <v>322</v>
      </c>
      <c r="B162" s="76"/>
      <c r="C162" s="75" t="s">
        <v>25</v>
      </c>
      <c r="D162" s="108">
        <f t="shared" si="74"/>
        <v>7450</v>
      </c>
      <c r="E162" s="108">
        <f t="shared" ref="E162:M162" si="80">SUM(E163+E165)</f>
        <v>0</v>
      </c>
      <c r="F162" s="108">
        <f t="shared" si="80"/>
        <v>7450</v>
      </c>
      <c r="G162" s="108">
        <f t="shared" si="80"/>
        <v>0</v>
      </c>
      <c r="H162" s="108">
        <f t="shared" si="80"/>
        <v>0</v>
      </c>
      <c r="I162" s="108">
        <f t="shared" si="80"/>
        <v>0</v>
      </c>
      <c r="J162" s="108">
        <f t="shared" si="80"/>
        <v>0</v>
      </c>
      <c r="K162" s="108">
        <f t="shared" si="80"/>
        <v>0</v>
      </c>
      <c r="L162" s="108">
        <f t="shared" si="80"/>
        <v>7450</v>
      </c>
      <c r="M162" s="108">
        <f t="shared" si="80"/>
        <v>7450</v>
      </c>
    </row>
    <row r="163" spans="1:13">
      <c r="A163" s="111">
        <v>3221</v>
      </c>
      <c r="B163" s="76"/>
      <c r="C163" s="75" t="s">
        <v>119</v>
      </c>
      <c r="D163" s="108">
        <f t="shared" si="74"/>
        <v>7000</v>
      </c>
      <c r="E163" s="108">
        <f t="shared" ref="E163:K163" si="81">SUM(E164)</f>
        <v>0</v>
      </c>
      <c r="F163" s="108">
        <f t="shared" si="81"/>
        <v>7000</v>
      </c>
      <c r="G163" s="108">
        <f t="shared" si="81"/>
        <v>0</v>
      </c>
      <c r="H163" s="108">
        <f t="shared" si="81"/>
        <v>0</v>
      </c>
      <c r="I163" s="108">
        <f t="shared" si="81"/>
        <v>0</v>
      </c>
      <c r="J163" s="108">
        <f t="shared" si="81"/>
        <v>0</v>
      </c>
      <c r="K163" s="108">
        <f t="shared" si="81"/>
        <v>0</v>
      </c>
      <c r="L163" s="108">
        <v>7000</v>
      </c>
      <c r="M163" s="108">
        <v>7000</v>
      </c>
    </row>
    <row r="164" spans="1:13">
      <c r="A164" s="118">
        <v>32219</v>
      </c>
      <c r="B164" s="76"/>
      <c r="C164" s="75" t="s">
        <v>120</v>
      </c>
      <c r="D164" s="116">
        <f t="shared" si="74"/>
        <v>7000</v>
      </c>
      <c r="E164" s="116">
        <v>0</v>
      </c>
      <c r="F164" s="116">
        <v>7000</v>
      </c>
      <c r="G164" s="116">
        <v>0</v>
      </c>
      <c r="H164" s="116">
        <v>0</v>
      </c>
      <c r="I164" s="116">
        <v>0</v>
      </c>
      <c r="J164" s="116">
        <v>0</v>
      </c>
      <c r="K164" s="116">
        <v>0</v>
      </c>
      <c r="L164" s="116"/>
      <c r="M164" s="116"/>
    </row>
    <row r="165" spans="1:13">
      <c r="A165" s="110">
        <v>3222</v>
      </c>
      <c r="B165" s="95"/>
      <c r="C165" s="96" t="s">
        <v>53</v>
      </c>
      <c r="D165" s="108">
        <f t="shared" si="74"/>
        <v>450</v>
      </c>
      <c r="E165" s="100">
        <f t="shared" ref="E165:K165" si="82">SUM(E166)</f>
        <v>0</v>
      </c>
      <c r="F165" s="100">
        <f t="shared" si="82"/>
        <v>450</v>
      </c>
      <c r="G165" s="100">
        <f t="shared" si="82"/>
        <v>0</v>
      </c>
      <c r="H165" s="100">
        <f t="shared" si="82"/>
        <v>0</v>
      </c>
      <c r="I165" s="100">
        <f t="shared" si="82"/>
        <v>0</v>
      </c>
      <c r="J165" s="100">
        <f t="shared" si="82"/>
        <v>0</v>
      </c>
      <c r="K165" s="100">
        <f t="shared" si="82"/>
        <v>0</v>
      </c>
      <c r="L165" s="100">
        <v>450</v>
      </c>
      <c r="M165" s="100">
        <v>450</v>
      </c>
    </row>
    <row r="166" spans="1:13">
      <c r="A166" s="106">
        <v>32224</v>
      </c>
      <c r="B166" s="95"/>
      <c r="C166" s="96" t="s">
        <v>117</v>
      </c>
      <c r="D166" s="80">
        <f t="shared" si="74"/>
        <v>450</v>
      </c>
      <c r="E166" s="97">
        <v>0</v>
      </c>
      <c r="F166" s="80">
        <v>450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78"/>
      <c r="M166" s="78"/>
    </row>
    <row r="167" spans="1:13">
      <c r="A167" s="110">
        <v>323</v>
      </c>
      <c r="B167" s="95"/>
      <c r="C167" s="96" t="s">
        <v>26</v>
      </c>
      <c r="D167" s="108">
        <f t="shared" si="74"/>
        <v>5000</v>
      </c>
      <c r="E167" s="109">
        <f t="shared" ref="E167:M167" si="83">E168</f>
        <v>0</v>
      </c>
      <c r="F167" s="109">
        <f t="shared" si="83"/>
        <v>5000</v>
      </c>
      <c r="G167" s="109">
        <f t="shared" si="83"/>
        <v>0</v>
      </c>
      <c r="H167" s="109">
        <f t="shared" si="83"/>
        <v>0</v>
      </c>
      <c r="I167" s="109">
        <f t="shared" si="83"/>
        <v>0</v>
      </c>
      <c r="J167" s="109">
        <f t="shared" si="83"/>
        <v>0</v>
      </c>
      <c r="K167" s="109">
        <f t="shared" si="83"/>
        <v>0</v>
      </c>
      <c r="L167" s="109">
        <f t="shared" si="83"/>
        <v>5000</v>
      </c>
      <c r="M167" s="109">
        <f t="shared" si="83"/>
        <v>5000</v>
      </c>
    </row>
    <row r="168" spans="1:13">
      <c r="A168" s="110">
        <v>3231</v>
      </c>
      <c r="B168" s="95"/>
      <c r="C168" s="96" t="s">
        <v>46</v>
      </c>
      <c r="D168" s="108">
        <f t="shared" si="74"/>
        <v>5000</v>
      </c>
      <c r="E168" s="100">
        <f t="shared" ref="E168:K168" si="84">SUM(E169)</f>
        <v>0</v>
      </c>
      <c r="F168" s="100">
        <f>SUM(F169+F170)</f>
        <v>5000</v>
      </c>
      <c r="G168" s="100">
        <f t="shared" si="84"/>
        <v>0</v>
      </c>
      <c r="H168" s="100">
        <f t="shared" si="84"/>
        <v>0</v>
      </c>
      <c r="I168" s="100">
        <f t="shared" si="84"/>
        <v>0</v>
      </c>
      <c r="J168" s="100">
        <f t="shared" si="84"/>
        <v>0</v>
      </c>
      <c r="K168" s="100">
        <f t="shared" si="84"/>
        <v>0</v>
      </c>
      <c r="L168" s="100">
        <v>5000</v>
      </c>
      <c r="M168" s="100">
        <v>5000</v>
      </c>
    </row>
    <row r="169" spans="1:13">
      <c r="A169" s="106">
        <v>32319</v>
      </c>
      <c r="B169" s="95"/>
      <c r="C169" s="96" t="s">
        <v>118</v>
      </c>
      <c r="D169" s="116">
        <f t="shared" si="74"/>
        <v>2500</v>
      </c>
      <c r="E169" s="97">
        <v>0</v>
      </c>
      <c r="F169" s="97">
        <v>2500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/>
      <c r="M169" s="97"/>
    </row>
    <row r="170" spans="1:13">
      <c r="A170" s="106">
        <v>32393</v>
      </c>
      <c r="B170" s="95"/>
      <c r="C170" s="96" t="s">
        <v>151</v>
      </c>
      <c r="D170" s="116">
        <f>SUM(E170:K170)</f>
        <v>2500</v>
      </c>
      <c r="E170" s="97">
        <v>0</v>
      </c>
      <c r="F170" s="97">
        <v>2500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/>
      <c r="M170" s="97"/>
    </row>
    <row r="171" spans="1:13">
      <c r="A171" s="110">
        <v>329</v>
      </c>
      <c r="B171" s="95"/>
      <c r="C171" s="96" t="s">
        <v>100</v>
      </c>
      <c r="D171" s="108">
        <f t="shared" si="74"/>
        <v>4050</v>
      </c>
      <c r="E171" s="100">
        <f>SUM(E172+E174)</f>
        <v>0</v>
      </c>
      <c r="F171" s="100">
        <f>SUM(F172+F174)</f>
        <v>4050</v>
      </c>
      <c r="G171" s="100">
        <f t="shared" ref="G171:M171" si="85">SUM(G172+G174)</f>
        <v>0</v>
      </c>
      <c r="H171" s="100">
        <f t="shared" si="85"/>
        <v>0</v>
      </c>
      <c r="I171" s="100">
        <f t="shared" si="85"/>
        <v>0</v>
      </c>
      <c r="J171" s="100">
        <f t="shared" si="85"/>
        <v>0</v>
      </c>
      <c r="K171" s="100">
        <f t="shared" si="85"/>
        <v>0</v>
      </c>
      <c r="L171" s="100">
        <f t="shared" si="85"/>
        <v>4050</v>
      </c>
      <c r="M171" s="100">
        <f t="shared" si="85"/>
        <v>4050</v>
      </c>
    </row>
    <row r="172" spans="1:13">
      <c r="A172" s="110">
        <v>3294</v>
      </c>
      <c r="B172" s="95"/>
      <c r="C172" s="96" t="s">
        <v>155</v>
      </c>
      <c r="D172" s="108">
        <f>SUM(E172:K172)</f>
        <v>50</v>
      </c>
      <c r="E172" s="100">
        <f t="shared" ref="E172:K174" si="86">SUM(E173:E173)</f>
        <v>0</v>
      </c>
      <c r="F172" s="100">
        <f t="shared" si="86"/>
        <v>50</v>
      </c>
      <c r="G172" s="100">
        <f t="shared" si="86"/>
        <v>0</v>
      </c>
      <c r="H172" s="100">
        <f t="shared" si="86"/>
        <v>0</v>
      </c>
      <c r="I172" s="100">
        <f t="shared" si="86"/>
        <v>0</v>
      </c>
      <c r="J172" s="100">
        <f t="shared" si="86"/>
        <v>0</v>
      </c>
      <c r="K172" s="100">
        <f t="shared" si="86"/>
        <v>0</v>
      </c>
      <c r="L172" s="100">
        <v>50</v>
      </c>
      <c r="M172" s="100">
        <v>50</v>
      </c>
    </row>
    <row r="173" spans="1:13">
      <c r="A173" s="106">
        <v>32941</v>
      </c>
      <c r="B173" s="95"/>
      <c r="C173" s="96" t="s">
        <v>154</v>
      </c>
      <c r="D173" s="80">
        <f>SUM(E173:K173)</f>
        <v>50</v>
      </c>
      <c r="E173" s="97">
        <v>0</v>
      </c>
      <c r="F173" s="80">
        <v>50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78"/>
      <c r="M173" s="78"/>
    </row>
    <row r="174" spans="1:13">
      <c r="A174" s="110">
        <v>3299</v>
      </c>
      <c r="B174" s="95"/>
      <c r="C174" s="96" t="s">
        <v>100</v>
      </c>
      <c r="D174" s="108">
        <f t="shared" si="74"/>
        <v>4000</v>
      </c>
      <c r="E174" s="100">
        <f t="shared" si="86"/>
        <v>0</v>
      </c>
      <c r="F174" s="100">
        <f t="shared" si="86"/>
        <v>4000</v>
      </c>
      <c r="G174" s="100">
        <f t="shared" si="86"/>
        <v>0</v>
      </c>
      <c r="H174" s="100">
        <f t="shared" si="86"/>
        <v>0</v>
      </c>
      <c r="I174" s="100">
        <f t="shared" si="86"/>
        <v>0</v>
      </c>
      <c r="J174" s="100">
        <f t="shared" si="86"/>
        <v>0</v>
      </c>
      <c r="K174" s="100">
        <f t="shared" si="86"/>
        <v>0</v>
      </c>
      <c r="L174" s="100">
        <v>4000</v>
      </c>
      <c r="M174" s="100">
        <v>4000</v>
      </c>
    </row>
    <row r="175" spans="1:13">
      <c r="A175" s="106">
        <v>32999</v>
      </c>
      <c r="B175" s="95"/>
      <c r="C175" s="96" t="s">
        <v>101</v>
      </c>
      <c r="D175" s="80">
        <f t="shared" si="74"/>
        <v>4000</v>
      </c>
      <c r="E175" s="97">
        <v>0</v>
      </c>
      <c r="F175" s="80">
        <v>4000</v>
      </c>
      <c r="G175" s="80">
        <v>0</v>
      </c>
      <c r="H175" s="80">
        <v>0</v>
      </c>
      <c r="I175" s="80">
        <v>0</v>
      </c>
      <c r="J175" s="80">
        <v>0</v>
      </c>
      <c r="K175" s="80">
        <v>0</v>
      </c>
      <c r="L175" s="78"/>
      <c r="M175" s="78"/>
    </row>
    <row r="176" spans="1:13">
      <c r="A176" s="106"/>
      <c r="B176" s="95"/>
      <c r="C176" s="96"/>
      <c r="D176" s="80"/>
      <c r="E176" s="97"/>
      <c r="F176" s="80"/>
      <c r="G176" s="80"/>
      <c r="H176" s="80"/>
      <c r="I176" s="80"/>
      <c r="J176" s="80"/>
      <c r="K176" s="80"/>
      <c r="L176" s="78"/>
      <c r="M176" s="78"/>
    </row>
    <row r="177" spans="1:13">
      <c r="A177" s="90" t="s">
        <v>175</v>
      </c>
      <c r="B177" s="90"/>
      <c r="C177" s="94" t="s">
        <v>124</v>
      </c>
      <c r="D177" s="115">
        <f t="shared" si="74"/>
        <v>30000</v>
      </c>
      <c r="E177" s="117">
        <f>SUM(E178)</f>
        <v>0</v>
      </c>
      <c r="F177" s="117">
        <f t="shared" ref="F177:M177" si="87">SUM(F178)</f>
        <v>0</v>
      </c>
      <c r="G177" s="117">
        <f t="shared" si="87"/>
        <v>30000</v>
      </c>
      <c r="H177" s="117">
        <f t="shared" si="87"/>
        <v>0</v>
      </c>
      <c r="I177" s="117">
        <f t="shared" si="87"/>
        <v>0</v>
      </c>
      <c r="J177" s="117">
        <f t="shared" si="87"/>
        <v>0</v>
      </c>
      <c r="K177" s="117">
        <f t="shared" si="87"/>
        <v>0</v>
      </c>
      <c r="L177" s="117">
        <f t="shared" si="87"/>
        <v>30000</v>
      </c>
      <c r="M177" s="117">
        <f t="shared" si="87"/>
        <v>30000</v>
      </c>
    </row>
    <row r="178" spans="1:13">
      <c r="A178" s="111">
        <v>3</v>
      </c>
      <c r="B178" s="112"/>
      <c r="C178" s="113" t="s">
        <v>39</v>
      </c>
      <c r="D178" s="108">
        <f t="shared" si="74"/>
        <v>30000</v>
      </c>
      <c r="E178" s="108">
        <f>SUM(E179)</f>
        <v>0</v>
      </c>
      <c r="F178" s="108">
        <f t="shared" ref="F178:M178" si="88">SUM(F179)</f>
        <v>0</v>
      </c>
      <c r="G178" s="108">
        <f t="shared" si="88"/>
        <v>30000</v>
      </c>
      <c r="H178" s="108">
        <f t="shared" si="88"/>
        <v>0</v>
      </c>
      <c r="I178" s="108">
        <f t="shared" si="88"/>
        <v>0</v>
      </c>
      <c r="J178" s="108">
        <f t="shared" si="88"/>
        <v>0</v>
      </c>
      <c r="K178" s="108">
        <f t="shared" si="88"/>
        <v>0</v>
      </c>
      <c r="L178" s="108">
        <f t="shared" si="88"/>
        <v>30000</v>
      </c>
      <c r="M178" s="108">
        <f t="shared" si="88"/>
        <v>30000</v>
      </c>
    </row>
    <row r="179" spans="1:13">
      <c r="A179" s="111">
        <v>32</v>
      </c>
      <c r="B179" s="112"/>
      <c r="C179" s="113" t="s">
        <v>23</v>
      </c>
      <c r="D179" s="108">
        <f t="shared" si="74"/>
        <v>30000</v>
      </c>
      <c r="E179" s="108">
        <f>E180</f>
        <v>0</v>
      </c>
      <c r="F179" s="108">
        <f t="shared" ref="F179:M179" si="89">F180</f>
        <v>0</v>
      </c>
      <c r="G179" s="108">
        <f t="shared" si="89"/>
        <v>30000</v>
      </c>
      <c r="H179" s="108">
        <f t="shared" si="89"/>
        <v>0</v>
      </c>
      <c r="I179" s="108">
        <f t="shared" si="89"/>
        <v>0</v>
      </c>
      <c r="J179" s="108">
        <f t="shared" si="89"/>
        <v>0</v>
      </c>
      <c r="K179" s="108">
        <f t="shared" si="89"/>
        <v>0</v>
      </c>
      <c r="L179" s="108">
        <f t="shared" si="89"/>
        <v>30000</v>
      </c>
      <c r="M179" s="108">
        <f t="shared" si="89"/>
        <v>30000</v>
      </c>
    </row>
    <row r="180" spans="1:13">
      <c r="A180" s="111">
        <v>324</v>
      </c>
      <c r="B180" s="73"/>
      <c r="C180" s="75" t="s">
        <v>125</v>
      </c>
      <c r="D180" s="108">
        <f t="shared" ref="D180:D189" si="90">SUM(E180:K180)</f>
        <v>30000</v>
      </c>
      <c r="E180" s="108">
        <f>E181</f>
        <v>0</v>
      </c>
      <c r="F180" s="108">
        <f t="shared" ref="F180:M180" si="91">F181</f>
        <v>0</v>
      </c>
      <c r="G180" s="108">
        <f t="shared" si="91"/>
        <v>30000</v>
      </c>
      <c r="H180" s="108">
        <f t="shared" si="91"/>
        <v>0</v>
      </c>
      <c r="I180" s="108">
        <f t="shared" si="91"/>
        <v>0</v>
      </c>
      <c r="J180" s="108">
        <f t="shared" si="91"/>
        <v>0</v>
      </c>
      <c r="K180" s="108">
        <f t="shared" si="91"/>
        <v>0</v>
      </c>
      <c r="L180" s="108">
        <f t="shared" si="91"/>
        <v>30000</v>
      </c>
      <c r="M180" s="108">
        <f t="shared" si="91"/>
        <v>30000</v>
      </c>
    </row>
    <row r="181" spans="1:13">
      <c r="A181" s="111">
        <v>3241</v>
      </c>
      <c r="B181" s="76"/>
      <c r="C181" s="75" t="s">
        <v>127</v>
      </c>
      <c r="D181" s="108">
        <f t="shared" si="90"/>
        <v>30000</v>
      </c>
      <c r="E181" s="108">
        <f t="shared" ref="E181:K181" si="92">SUM(E182:E182)</f>
        <v>0</v>
      </c>
      <c r="F181" s="108">
        <f t="shared" si="92"/>
        <v>0</v>
      </c>
      <c r="G181" s="108">
        <f t="shared" si="92"/>
        <v>30000</v>
      </c>
      <c r="H181" s="108">
        <f t="shared" si="92"/>
        <v>0</v>
      </c>
      <c r="I181" s="108">
        <f t="shared" si="92"/>
        <v>0</v>
      </c>
      <c r="J181" s="108">
        <f t="shared" si="92"/>
        <v>0</v>
      </c>
      <c r="K181" s="108">
        <f t="shared" si="92"/>
        <v>0</v>
      </c>
      <c r="L181" s="108">
        <v>30000</v>
      </c>
      <c r="M181" s="108">
        <v>30000</v>
      </c>
    </row>
    <row r="182" spans="1:13">
      <c r="A182" s="74">
        <v>32412</v>
      </c>
      <c r="B182" s="76"/>
      <c r="C182" s="75" t="s">
        <v>126</v>
      </c>
      <c r="D182" s="116">
        <f t="shared" si="90"/>
        <v>30000</v>
      </c>
      <c r="E182" s="80">
        <v>0</v>
      </c>
      <c r="F182" s="80">
        <v>0</v>
      </c>
      <c r="G182" s="80">
        <v>30000</v>
      </c>
      <c r="H182" s="80">
        <v>0</v>
      </c>
      <c r="I182" s="80">
        <v>0</v>
      </c>
      <c r="J182" s="80">
        <v>0</v>
      </c>
      <c r="K182" s="80">
        <v>0</v>
      </c>
      <c r="L182" s="78"/>
      <c r="M182" s="78"/>
    </row>
    <row r="183" spans="1:13">
      <c r="A183" s="74"/>
      <c r="B183" s="76"/>
      <c r="C183" s="75"/>
      <c r="D183" s="116"/>
      <c r="E183" s="80"/>
      <c r="F183" s="80"/>
      <c r="G183" s="80"/>
      <c r="H183" s="80"/>
      <c r="I183" s="80"/>
      <c r="J183" s="80"/>
      <c r="K183" s="80"/>
      <c r="L183" s="78"/>
      <c r="M183" s="78"/>
    </row>
    <row r="184" spans="1:13">
      <c r="A184" s="90" t="s">
        <v>176</v>
      </c>
      <c r="B184" s="90"/>
      <c r="C184" s="94" t="s">
        <v>139</v>
      </c>
      <c r="D184" s="115">
        <f t="shared" si="90"/>
        <v>30000</v>
      </c>
      <c r="E184" s="117">
        <f>SUM(E185)</f>
        <v>0</v>
      </c>
      <c r="F184" s="117">
        <f t="shared" ref="F184:M184" si="93">SUM(F185)</f>
        <v>0</v>
      </c>
      <c r="G184" s="117">
        <f t="shared" si="93"/>
        <v>30000</v>
      </c>
      <c r="H184" s="117">
        <f t="shared" si="93"/>
        <v>0</v>
      </c>
      <c r="I184" s="117">
        <f t="shared" si="93"/>
        <v>0</v>
      </c>
      <c r="J184" s="117">
        <f t="shared" si="93"/>
        <v>0</v>
      </c>
      <c r="K184" s="117">
        <f t="shared" si="93"/>
        <v>0</v>
      </c>
      <c r="L184" s="117">
        <f t="shared" si="93"/>
        <v>30000</v>
      </c>
      <c r="M184" s="117">
        <f t="shared" si="93"/>
        <v>30000</v>
      </c>
    </row>
    <row r="185" spans="1:13">
      <c r="A185" s="111">
        <v>3</v>
      </c>
      <c r="B185" s="112"/>
      <c r="C185" s="113" t="s">
        <v>39</v>
      </c>
      <c r="D185" s="108">
        <f t="shared" si="90"/>
        <v>30000</v>
      </c>
      <c r="E185" s="108">
        <f>SUM(E186)</f>
        <v>0</v>
      </c>
      <c r="F185" s="108">
        <f t="shared" ref="F185:M185" si="94">SUM(F186)</f>
        <v>0</v>
      </c>
      <c r="G185" s="108">
        <f t="shared" si="94"/>
        <v>30000</v>
      </c>
      <c r="H185" s="108">
        <f t="shared" si="94"/>
        <v>0</v>
      </c>
      <c r="I185" s="108">
        <f t="shared" si="94"/>
        <v>0</v>
      </c>
      <c r="J185" s="108">
        <f t="shared" si="94"/>
        <v>0</v>
      </c>
      <c r="K185" s="108">
        <f t="shared" si="94"/>
        <v>0</v>
      </c>
      <c r="L185" s="108">
        <f t="shared" si="94"/>
        <v>30000</v>
      </c>
      <c r="M185" s="108">
        <f t="shared" si="94"/>
        <v>30000</v>
      </c>
    </row>
    <row r="186" spans="1:13">
      <c r="A186" s="111">
        <v>32</v>
      </c>
      <c r="B186" s="112"/>
      <c r="C186" s="113" t="s">
        <v>23</v>
      </c>
      <c r="D186" s="108">
        <f t="shared" si="90"/>
        <v>30000</v>
      </c>
      <c r="E186" s="108">
        <f>E187</f>
        <v>0</v>
      </c>
      <c r="F186" s="108">
        <f t="shared" ref="F186:M187" si="95">F187</f>
        <v>0</v>
      </c>
      <c r="G186" s="108">
        <f t="shared" si="95"/>
        <v>30000</v>
      </c>
      <c r="H186" s="108">
        <f t="shared" si="95"/>
        <v>0</v>
      </c>
      <c r="I186" s="108">
        <f t="shared" si="95"/>
        <v>0</v>
      </c>
      <c r="J186" s="108">
        <f t="shared" si="95"/>
        <v>0</v>
      </c>
      <c r="K186" s="108">
        <f t="shared" si="95"/>
        <v>0</v>
      </c>
      <c r="L186" s="108">
        <f t="shared" si="95"/>
        <v>30000</v>
      </c>
      <c r="M186" s="108">
        <f t="shared" si="95"/>
        <v>30000</v>
      </c>
    </row>
    <row r="187" spans="1:13">
      <c r="A187" s="111">
        <v>324</v>
      </c>
      <c r="B187" s="73"/>
      <c r="C187" s="75" t="s">
        <v>125</v>
      </c>
      <c r="D187" s="108">
        <f t="shared" si="90"/>
        <v>30000</v>
      </c>
      <c r="E187" s="108">
        <f>E188</f>
        <v>0</v>
      </c>
      <c r="F187" s="108">
        <f t="shared" si="95"/>
        <v>0</v>
      </c>
      <c r="G187" s="108">
        <f t="shared" si="95"/>
        <v>30000</v>
      </c>
      <c r="H187" s="108">
        <f t="shared" si="95"/>
        <v>0</v>
      </c>
      <c r="I187" s="108">
        <f t="shared" si="95"/>
        <v>0</v>
      </c>
      <c r="J187" s="108">
        <f t="shared" si="95"/>
        <v>0</v>
      </c>
      <c r="K187" s="108">
        <f t="shared" si="95"/>
        <v>0</v>
      </c>
      <c r="L187" s="108">
        <f t="shared" si="95"/>
        <v>30000</v>
      </c>
      <c r="M187" s="108">
        <f t="shared" si="95"/>
        <v>30000</v>
      </c>
    </row>
    <row r="188" spans="1:13">
      <c r="A188" s="111">
        <v>3241</v>
      </c>
      <c r="B188" s="76"/>
      <c r="C188" s="75" t="s">
        <v>127</v>
      </c>
      <c r="D188" s="108">
        <f t="shared" si="90"/>
        <v>30000</v>
      </c>
      <c r="E188" s="108">
        <f t="shared" ref="E188:K188" si="96">SUM(E189:E189)</f>
        <v>0</v>
      </c>
      <c r="F188" s="108">
        <f t="shared" si="96"/>
        <v>0</v>
      </c>
      <c r="G188" s="108">
        <f t="shared" si="96"/>
        <v>30000</v>
      </c>
      <c r="H188" s="108">
        <f t="shared" si="96"/>
        <v>0</v>
      </c>
      <c r="I188" s="108">
        <f t="shared" si="96"/>
        <v>0</v>
      </c>
      <c r="J188" s="108">
        <f t="shared" si="96"/>
        <v>0</v>
      </c>
      <c r="K188" s="108">
        <f t="shared" si="96"/>
        <v>0</v>
      </c>
      <c r="L188" s="108">
        <v>30000</v>
      </c>
      <c r="M188" s="108">
        <v>30000</v>
      </c>
    </row>
    <row r="189" spans="1:13">
      <c r="A189" s="74">
        <v>32412</v>
      </c>
      <c r="B189" s="76"/>
      <c r="C189" s="75" t="s">
        <v>126</v>
      </c>
      <c r="D189" s="116">
        <f t="shared" si="90"/>
        <v>30000</v>
      </c>
      <c r="E189" s="80">
        <v>0</v>
      </c>
      <c r="F189" s="80">
        <v>0</v>
      </c>
      <c r="G189" s="80">
        <v>30000</v>
      </c>
      <c r="H189" s="80">
        <v>0</v>
      </c>
      <c r="I189" s="80">
        <v>0</v>
      </c>
      <c r="J189" s="80">
        <v>0</v>
      </c>
      <c r="K189" s="80">
        <v>0</v>
      </c>
      <c r="L189" s="78"/>
      <c r="M189" s="78"/>
    </row>
    <row r="190" spans="1:13">
      <c r="A190" s="74"/>
      <c r="B190" s="76"/>
      <c r="C190" s="75"/>
      <c r="D190" s="116"/>
      <c r="E190" s="80"/>
      <c r="F190" s="80"/>
      <c r="G190" s="80"/>
      <c r="H190" s="80"/>
      <c r="I190" s="80"/>
      <c r="J190" s="80"/>
      <c r="K190" s="80"/>
      <c r="L190" s="78"/>
      <c r="M190" s="78"/>
    </row>
    <row r="191" spans="1:13">
      <c r="A191" s="90" t="s">
        <v>177</v>
      </c>
      <c r="B191" s="90"/>
      <c r="C191" s="94" t="s">
        <v>113</v>
      </c>
      <c r="D191" s="115">
        <f t="shared" ref="D191:D205" si="97">SUM(E191:K191)</f>
        <v>55000</v>
      </c>
      <c r="E191" s="117">
        <f>SUM(E192)</f>
        <v>0</v>
      </c>
      <c r="F191" s="117">
        <f t="shared" ref="F191:M191" si="98">SUM(F192)</f>
        <v>0</v>
      </c>
      <c r="G191" s="117">
        <f t="shared" si="98"/>
        <v>55000</v>
      </c>
      <c r="H191" s="117">
        <f t="shared" si="98"/>
        <v>0</v>
      </c>
      <c r="I191" s="117">
        <f t="shared" si="98"/>
        <v>0</v>
      </c>
      <c r="J191" s="117">
        <f t="shared" si="98"/>
        <v>0</v>
      </c>
      <c r="K191" s="117">
        <f t="shared" si="98"/>
        <v>0</v>
      </c>
      <c r="L191" s="117">
        <f t="shared" si="98"/>
        <v>55000</v>
      </c>
      <c r="M191" s="117">
        <f t="shared" si="98"/>
        <v>55000</v>
      </c>
    </row>
    <row r="192" spans="1:13">
      <c r="A192" s="111">
        <v>3</v>
      </c>
      <c r="B192" s="112"/>
      <c r="C192" s="113" t="s">
        <v>39</v>
      </c>
      <c r="D192" s="108">
        <f t="shared" si="97"/>
        <v>55000</v>
      </c>
      <c r="E192" s="108">
        <f>SUM(E193)</f>
        <v>0</v>
      </c>
      <c r="F192" s="108">
        <f t="shared" ref="F192:M192" si="99">SUM(F193)</f>
        <v>0</v>
      </c>
      <c r="G192" s="108">
        <f t="shared" si="99"/>
        <v>55000</v>
      </c>
      <c r="H192" s="108">
        <f t="shared" si="99"/>
        <v>0</v>
      </c>
      <c r="I192" s="108">
        <f t="shared" si="99"/>
        <v>0</v>
      </c>
      <c r="J192" s="108">
        <f t="shared" si="99"/>
        <v>0</v>
      </c>
      <c r="K192" s="108">
        <f t="shared" si="99"/>
        <v>0</v>
      </c>
      <c r="L192" s="108">
        <f t="shared" si="99"/>
        <v>55000</v>
      </c>
      <c r="M192" s="108">
        <f t="shared" si="99"/>
        <v>55000</v>
      </c>
    </row>
    <row r="193" spans="1:13">
      <c r="A193" s="111">
        <v>32</v>
      </c>
      <c r="B193" s="112"/>
      <c r="C193" s="113" t="s">
        <v>23</v>
      </c>
      <c r="D193" s="108">
        <f t="shared" si="97"/>
        <v>55000</v>
      </c>
      <c r="E193" s="108">
        <f t="shared" ref="E193:M193" si="100">E194+E198+E201</f>
        <v>0</v>
      </c>
      <c r="F193" s="108">
        <f t="shared" si="100"/>
        <v>0</v>
      </c>
      <c r="G193" s="108">
        <f t="shared" si="100"/>
        <v>55000</v>
      </c>
      <c r="H193" s="108">
        <f t="shared" si="100"/>
        <v>0</v>
      </c>
      <c r="I193" s="108">
        <f t="shared" si="100"/>
        <v>0</v>
      </c>
      <c r="J193" s="108">
        <f t="shared" si="100"/>
        <v>0</v>
      </c>
      <c r="K193" s="108">
        <f t="shared" si="100"/>
        <v>0</v>
      </c>
      <c r="L193" s="108">
        <f t="shared" si="100"/>
        <v>55000</v>
      </c>
      <c r="M193" s="108">
        <f t="shared" si="100"/>
        <v>55000</v>
      </c>
    </row>
    <row r="194" spans="1:13">
      <c r="A194" s="111">
        <v>321</v>
      </c>
      <c r="B194" s="73"/>
      <c r="C194" s="75" t="s">
        <v>24</v>
      </c>
      <c r="D194" s="108">
        <f t="shared" si="97"/>
        <v>6000</v>
      </c>
      <c r="E194" s="108">
        <f t="shared" ref="E194:M194" si="101">E195</f>
        <v>0</v>
      </c>
      <c r="F194" s="108">
        <f t="shared" si="101"/>
        <v>0</v>
      </c>
      <c r="G194" s="108">
        <f t="shared" si="101"/>
        <v>6000</v>
      </c>
      <c r="H194" s="108">
        <f t="shared" si="101"/>
        <v>0</v>
      </c>
      <c r="I194" s="108">
        <f t="shared" si="101"/>
        <v>0</v>
      </c>
      <c r="J194" s="108">
        <f t="shared" si="101"/>
        <v>0</v>
      </c>
      <c r="K194" s="108">
        <f t="shared" si="101"/>
        <v>0</v>
      </c>
      <c r="L194" s="108">
        <f t="shared" si="101"/>
        <v>6000</v>
      </c>
      <c r="M194" s="108">
        <f t="shared" si="101"/>
        <v>6000</v>
      </c>
    </row>
    <row r="195" spans="1:13">
      <c r="A195" s="111">
        <v>3211</v>
      </c>
      <c r="B195" s="76"/>
      <c r="C195" s="75" t="s">
        <v>43</v>
      </c>
      <c r="D195" s="108">
        <f t="shared" si="97"/>
        <v>6000</v>
      </c>
      <c r="E195" s="108">
        <f t="shared" ref="E195:K195" si="102">SUM(E196:E197)</f>
        <v>0</v>
      </c>
      <c r="F195" s="108">
        <f t="shared" si="102"/>
        <v>0</v>
      </c>
      <c r="G195" s="108">
        <f t="shared" si="102"/>
        <v>6000</v>
      </c>
      <c r="H195" s="108">
        <f t="shared" si="102"/>
        <v>0</v>
      </c>
      <c r="I195" s="108">
        <f t="shared" si="102"/>
        <v>0</v>
      </c>
      <c r="J195" s="108">
        <f t="shared" si="102"/>
        <v>0</v>
      </c>
      <c r="K195" s="108">
        <f t="shared" si="102"/>
        <v>0</v>
      </c>
      <c r="L195" s="108">
        <v>6000</v>
      </c>
      <c r="M195" s="108">
        <v>6000</v>
      </c>
    </row>
    <row r="196" spans="1:13">
      <c r="A196" s="74">
        <v>32111</v>
      </c>
      <c r="B196" s="76"/>
      <c r="C196" s="75" t="s">
        <v>61</v>
      </c>
      <c r="D196" s="80">
        <f t="shared" si="97"/>
        <v>4000</v>
      </c>
      <c r="E196" s="80">
        <v>0</v>
      </c>
      <c r="F196" s="80">
        <v>0</v>
      </c>
      <c r="G196" s="80">
        <v>4000</v>
      </c>
      <c r="H196" s="80">
        <v>0</v>
      </c>
      <c r="I196" s="80">
        <v>0</v>
      </c>
      <c r="J196" s="80">
        <v>0</v>
      </c>
      <c r="K196" s="80">
        <v>0</v>
      </c>
      <c r="L196" s="78"/>
      <c r="M196" s="78"/>
    </row>
    <row r="197" spans="1:13">
      <c r="A197" s="74">
        <v>32115</v>
      </c>
      <c r="B197" s="76"/>
      <c r="C197" s="75" t="s">
        <v>63</v>
      </c>
      <c r="D197" s="80">
        <f t="shared" si="97"/>
        <v>2000</v>
      </c>
      <c r="E197" s="80">
        <v>0</v>
      </c>
      <c r="F197" s="80">
        <v>0</v>
      </c>
      <c r="G197" s="80">
        <v>2000</v>
      </c>
      <c r="H197" s="80">
        <v>0</v>
      </c>
      <c r="I197" s="80">
        <v>0</v>
      </c>
      <c r="J197" s="80">
        <v>0</v>
      </c>
      <c r="K197" s="80">
        <v>0</v>
      </c>
      <c r="L197" s="78"/>
      <c r="M197" s="78"/>
    </row>
    <row r="198" spans="1:13">
      <c r="A198" s="111">
        <v>322</v>
      </c>
      <c r="B198" s="76"/>
      <c r="C198" s="75" t="s">
        <v>25</v>
      </c>
      <c r="D198" s="108">
        <f t="shared" si="97"/>
        <v>5000</v>
      </c>
      <c r="E198" s="108">
        <f>SUM(E199)</f>
        <v>0</v>
      </c>
      <c r="F198" s="108">
        <f t="shared" ref="F198:M198" si="103">SUM(F199)</f>
        <v>0</v>
      </c>
      <c r="G198" s="108">
        <f t="shared" si="103"/>
        <v>5000</v>
      </c>
      <c r="H198" s="108">
        <f t="shared" si="103"/>
        <v>0</v>
      </c>
      <c r="I198" s="108">
        <f t="shared" si="103"/>
        <v>0</v>
      </c>
      <c r="J198" s="108">
        <f t="shared" si="103"/>
        <v>0</v>
      </c>
      <c r="K198" s="108">
        <f t="shared" si="103"/>
        <v>0</v>
      </c>
      <c r="L198" s="108">
        <f t="shared" si="103"/>
        <v>5000</v>
      </c>
      <c r="M198" s="108">
        <f t="shared" si="103"/>
        <v>5000</v>
      </c>
    </row>
    <row r="199" spans="1:13">
      <c r="A199" s="111">
        <v>3221</v>
      </c>
      <c r="B199" s="76"/>
      <c r="C199" s="75" t="s">
        <v>119</v>
      </c>
      <c r="D199" s="108">
        <f t="shared" si="97"/>
        <v>5000</v>
      </c>
      <c r="E199" s="108">
        <f>SUM(E200)</f>
        <v>0</v>
      </c>
      <c r="F199" s="108">
        <f t="shared" ref="F199:K199" si="104">SUM(F200)</f>
        <v>0</v>
      </c>
      <c r="G199" s="108">
        <f t="shared" si="104"/>
        <v>5000</v>
      </c>
      <c r="H199" s="108">
        <f t="shared" si="104"/>
        <v>0</v>
      </c>
      <c r="I199" s="108">
        <f t="shared" si="104"/>
        <v>0</v>
      </c>
      <c r="J199" s="108">
        <f t="shared" si="104"/>
        <v>0</v>
      </c>
      <c r="K199" s="108">
        <f t="shared" si="104"/>
        <v>0</v>
      </c>
      <c r="L199" s="108">
        <v>5000</v>
      </c>
      <c r="M199" s="108">
        <v>5000</v>
      </c>
    </row>
    <row r="200" spans="1:13">
      <c r="A200" s="118">
        <v>32212</v>
      </c>
      <c r="B200" s="76"/>
      <c r="C200" s="75" t="s">
        <v>123</v>
      </c>
      <c r="D200" s="116">
        <f t="shared" si="97"/>
        <v>5000</v>
      </c>
      <c r="E200" s="116">
        <v>0</v>
      </c>
      <c r="F200" s="116">
        <v>0</v>
      </c>
      <c r="G200" s="116">
        <v>5000</v>
      </c>
      <c r="H200" s="116">
        <v>0</v>
      </c>
      <c r="I200" s="116">
        <v>0</v>
      </c>
      <c r="J200" s="116">
        <v>0</v>
      </c>
      <c r="K200" s="116">
        <v>0</v>
      </c>
      <c r="L200" s="108"/>
      <c r="M200" s="108"/>
    </row>
    <row r="201" spans="1:13">
      <c r="A201" s="110">
        <v>329</v>
      </c>
      <c r="B201" s="95"/>
      <c r="C201" s="96" t="s">
        <v>100</v>
      </c>
      <c r="D201" s="108">
        <f t="shared" si="97"/>
        <v>44000</v>
      </c>
      <c r="E201" s="100">
        <f>SUM(E202+E204)</f>
        <v>0</v>
      </c>
      <c r="F201" s="100">
        <f>SUM(F202+F204)</f>
        <v>0</v>
      </c>
      <c r="G201" s="100">
        <f>SUM(G202+G204)</f>
        <v>44000</v>
      </c>
      <c r="H201" s="100">
        <f t="shared" ref="H201:M201" si="105">SUM(H202+H204)</f>
        <v>0</v>
      </c>
      <c r="I201" s="100">
        <f t="shared" si="105"/>
        <v>0</v>
      </c>
      <c r="J201" s="100">
        <f t="shared" si="105"/>
        <v>0</v>
      </c>
      <c r="K201" s="100">
        <f t="shared" si="105"/>
        <v>0</v>
      </c>
      <c r="L201" s="100">
        <f t="shared" si="105"/>
        <v>44000</v>
      </c>
      <c r="M201" s="100">
        <f t="shared" si="105"/>
        <v>44000</v>
      </c>
    </row>
    <row r="202" spans="1:13">
      <c r="A202" s="110">
        <v>3294</v>
      </c>
      <c r="B202" s="95"/>
      <c r="C202" s="96" t="s">
        <v>155</v>
      </c>
      <c r="D202" s="108">
        <f t="shared" si="97"/>
        <v>4000</v>
      </c>
      <c r="E202" s="100">
        <f t="shared" ref="E202:K202" si="106">SUM(E203:E203)</f>
        <v>0</v>
      </c>
      <c r="F202" s="100">
        <f t="shared" si="106"/>
        <v>0</v>
      </c>
      <c r="G202" s="100">
        <f t="shared" si="106"/>
        <v>4000</v>
      </c>
      <c r="H202" s="100">
        <f t="shared" si="106"/>
        <v>0</v>
      </c>
      <c r="I202" s="100">
        <f t="shared" si="106"/>
        <v>0</v>
      </c>
      <c r="J202" s="100">
        <f t="shared" si="106"/>
        <v>0</v>
      </c>
      <c r="K202" s="100">
        <f t="shared" si="106"/>
        <v>0</v>
      </c>
      <c r="L202" s="100">
        <v>4000</v>
      </c>
      <c r="M202" s="100">
        <v>4000</v>
      </c>
    </row>
    <row r="203" spans="1:13">
      <c r="A203" s="106">
        <v>32941</v>
      </c>
      <c r="B203" s="95"/>
      <c r="C203" s="96" t="s">
        <v>157</v>
      </c>
      <c r="D203" s="80">
        <f t="shared" si="97"/>
        <v>4000</v>
      </c>
      <c r="E203" s="97">
        <v>0</v>
      </c>
      <c r="F203" s="80">
        <v>0</v>
      </c>
      <c r="G203" s="80">
        <v>4000</v>
      </c>
      <c r="H203" s="80">
        <v>0</v>
      </c>
      <c r="I203" s="80">
        <v>0</v>
      </c>
      <c r="J203" s="80">
        <v>0</v>
      </c>
      <c r="K203" s="80">
        <v>0</v>
      </c>
      <c r="L203" s="78"/>
      <c r="M203" s="78"/>
    </row>
    <row r="204" spans="1:13">
      <c r="A204" s="110">
        <v>3299</v>
      </c>
      <c r="B204" s="95"/>
      <c r="C204" s="96" t="s">
        <v>100</v>
      </c>
      <c r="D204" s="108">
        <f t="shared" si="97"/>
        <v>40000</v>
      </c>
      <c r="E204" s="100">
        <f t="shared" ref="E204:K204" si="107">SUM(E205:E205)</f>
        <v>0</v>
      </c>
      <c r="F204" s="100">
        <f t="shared" si="107"/>
        <v>0</v>
      </c>
      <c r="G204" s="100">
        <f t="shared" si="107"/>
        <v>40000</v>
      </c>
      <c r="H204" s="100">
        <f t="shared" si="107"/>
        <v>0</v>
      </c>
      <c r="I204" s="100">
        <f t="shared" si="107"/>
        <v>0</v>
      </c>
      <c r="J204" s="100">
        <f t="shared" si="107"/>
        <v>0</v>
      </c>
      <c r="K204" s="100">
        <f t="shared" si="107"/>
        <v>0</v>
      </c>
      <c r="L204" s="100">
        <v>40000</v>
      </c>
      <c r="M204" s="100">
        <v>40000</v>
      </c>
    </row>
    <row r="205" spans="1:13">
      <c r="A205" s="106">
        <v>32999</v>
      </c>
      <c r="B205" s="95"/>
      <c r="C205" s="96" t="s">
        <v>156</v>
      </c>
      <c r="D205" s="80">
        <f t="shared" si="97"/>
        <v>40000</v>
      </c>
      <c r="E205" s="97">
        <v>0</v>
      </c>
      <c r="F205" s="80">
        <v>0</v>
      </c>
      <c r="G205" s="80">
        <v>40000</v>
      </c>
      <c r="H205" s="80">
        <v>0</v>
      </c>
      <c r="I205" s="80">
        <v>0</v>
      </c>
      <c r="J205" s="80">
        <v>0</v>
      </c>
      <c r="K205" s="80">
        <v>0</v>
      </c>
      <c r="L205" s="78"/>
      <c r="M205" s="78"/>
    </row>
    <row r="207" spans="1:13">
      <c r="A207" s="90" t="s">
        <v>178</v>
      </c>
      <c r="B207" s="90"/>
      <c r="C207" s="94" t="s">
        <v>114</v>
      </c>
      <c r="D207" s="115">
        <f t="shared" ref="D207:D217" si="108">SUM(E207:K207)</f>
        <v>360000</v>
      </c>
      <c r="E207" s="115">
        <f>SUM(E208)</f>
        <v>0</v>
      </c>
      <c r="F207" s="115">
        <f t="shared" ref="F207:M207" si="109">SUM(F208)</f>
        <v>0</v>
      </c>
      <c r="G207" s="115">
        <f t="shared" si="109"/>
        <v>260000</v>
      </c>
      <c r="H207" s="115">
        <f t="shared" si="109"/>
        <v>100000</v>
      </c>
      <c r="I207" s="115">
        <f t="shared" si="109"/>
        <v>0</v>
      </c>
      <c r="J207" s="115">
        <f t="shared" si="109"/>
        <v>0</v>
      </c>
      <c r="K207" s="115">
        <f t="shared" si="109"/>
        <v>0</v>
      </c>
      <c r="L207" s="115">
        <f t="shared" si="109"/>
        <v>360000</v>
      </c>
      <c r="M207" s="115">
        <f t="shared" si="109"/>
        <v>360000</v>
      </c>
    </row>
    <row r="208" spans="1:13">
      <c r="A208" s="111">
        <v>3</v>
      </c>
      <c r="B208" s="112"/>
      <c r="C208" s="113" t="s">
        <v>39</v>
      </c>
      <c r="D208" s="108">
        <f t="shared" si="108"/>
        <v>360000</v>
      </c>
      <c r="E208" s="108">
        <f>SUM(E209)</f>
        <v>0</v>
      </c>
      <c r="F208" s="108">
        <f t="shared" ref="F208:M208" si="110">SUM(F209)</f>
        <v>0</v>
      </c>
      <c r="G208" s="108">
        <f t="shared" si="110"/>
        <v>260000</v>
      </c>
      <c r="H208" s="108">
        <f t="shared" si="110"/>
        <v>100000</v>
      </c>
      <c r="I208" s="108">
        <f t="shared" si="110"/>
        <v>0</v>
      </c>
      <c r="J208" s="108">
        <f t="shared" si="110"/>
        <v>0</v>
      </c>
      <c r="K208" s="108">
        <f t="shared" si="110"/>
        <v>0</v>
      </c>
      <c r="L208" s="108">
        <f t="shared" si="110"/>
        <v>360000</v>
      </c>
      <c r="M208" s="108">
        <f t="shared" si="110"/>
        <v>360000</v>
      </c>
    </row>
    <row r="209" spans="1:13">
      <c r="A209" s="111">
        <v>32</v>
      </c>
      <c r="B209" s="112"/>
      <c r="C209" s="113" t="s">
        <v>23</v>
      </c>
      <c r="D209" s="108">
        <f t="shared" si="108"/>
        <v>360000</v>
      </c>
      <c r="E209" s="108">
        <f>E210</f>
        <v>0</v>
      </c>
      <c r="F209" s="108">
        <f t="shared" ref="F209:M209" si="111">F210</f>
        <v>0</v>
      </c>
      <c r="G209" s="108">
        <f t="shared" si="111"/>
        <v>260000</v>
      </c>
      <c r="H209" s="108">
        <f t="shared" si="111"/>
        <v>100000</v>
      </c>
      <c r="I209" s="108">
        <f t="shared" si="111"/>
        <v>0</v>
      </c>
      <c r="J209" s="108">
        <f t="shared" si="111"/>
        <v>0</v>
      </c>
      <c r="K209" s="108">
        <f t="shared" si="111"/>
        <v>0</v>
      </c>
      <c r="L209" s="108">
        <f t="shared" si="111"/>
        <v>360000</v>
      </c>
      <c r="M209" s="108">
        <f t="shared" si="111"/>
        <v>360000</v>
      </c>
    </row>
    <row r="210" spans="1:13">
      <c r="A210" s="111">
        <v>322</v>
      </c>
      <c r="B210" s="76"/>
      <c r="C210" s="75" t="s">
        <v>25</v>
      </c>
      <c r="D210" s="108">
        <f t="shared" si="108"/>
        <v>360000</v>
      </c>
      <c r="E210" s="108">
        <f>SUM(E211+E214+E216)</f>
        <v>0</v>
      </c>
      <c r="F210" s="108">
        <f t="shared" ref="F210:M210" si="112">SUM(F211+F214+F216)</f>
        <v>0</v>
      </c>
      <c r="G210" s="108">
        <f t="shared" si="112"/>
        <v>260000</v>
      </c>
      <c r="H210" s="108">
        <f t="shared" si="112"/>
        <v>100000</v>
      </c>
      <c r="I210" s="108">
        <f t="shared" si="112"/>
        <v>0</v>
      </c>
      <c r="J210" s="108">
        <f t="shared" si="112"/>
        <v>0</v>
      </c>
      <c r="K210" s="108">
        <f t="shared" si="112"/>
        <v>0</v>
      </c>
      <c r="L210" s="108">
        <f t="shared" si="112"/>
        <v>360000</v>
      </c>
      <c r="M210" s="108">
        <f t="shared" si="112"/>
        <v>360000</v>
      </c>
    </row>
    <row r="211" spans="1:13">
      <c r="A211" s="111">
        <v>3221</v>
      </c>
      <c r="B211" s="76"/>
      <c r="C211" s="75" t="s">
        <v>119</v>
      </c>
      <c r="D211" s="108">
        <f t="shared" si="108"/>
        <v>8000</v>
      </c>
      <c r="E211" s="108">
        <f>SUM(E212+E213)</f>
        <v>0</v>
      </c>
      <c r="F211" s="108">
        <f t="shared" ref="F211:K211" si="113">SUM(F212+F213)</f>
        <v>0</v>
      </c>
      <c r="G211" s="108">
        <f t="shared" si="113"/>
        <v>8000</v>
      </c>
      <c r="H211" s="108">
        <f t="shared" si="113"/>
        <v>0</v>
      </c>
      <c r="I211" s="108">
        <f t="shared" si="113"/>
        <v>0</v>
      </c>
      <c r="J211" s="108">
        <f t="shared" si="113"/>
        <v>0</v>
      </c>
      <c r="K211" s="108">
        <f t="shared" si="113"/>
        <v>0</v>
      </c>
      <c r="L211" s="108">
        <v>8000</v>
      </c>
      <c r="M211" s="108">
        <v>8000</v>
      </c>
    </row>
    <row r="212" spans="1:13">
      <c r="A212" s="106">
        <v>32214</v>
      </c>
      <c r="B212" s="95"/>
      <c r="C212" s="96" t="s">
        <v>122</v>
      </c>
      <c r="D212" s="116">
        <f t="shared" si="108"/>
        <v>6000</v>
      </c>
      <c r="E212" s="116">
        <v>0</v>
      </c>
      <c r="F212" s="116">
        <v>0</v>
      </c>
      <c r="G212" s="116">
        <v>6000</v>
      </c>
      <c r="H212" s="116">
        <v>0</v>
      </c>
      <c r="I212" s="116">
        <v>0</v>
      </c>
      <c r="J212" s="116">
        <v>0</v>
      </c>
      <c r="K212" s="116">
        <v>0</v>
      </c>
      <c r="L212" s="108"/>
      <c r="M212" s="108"/>
    </row>
    <row r="213" spans="1:13">
      <c r="A213" s="118">
        <v>32219</v>
      </c>
      <c r="B213" s="76"/>
      <c r="C213" s="75" t="s">
        <v>120</v>
      </c>
      <c r="D213" s="116">
        <f t="shared" si="108"/>
        <v>2000</v>
      </c>
      <c r="E213" s="116">
        <v>0</v>
      </c>
      <c r="F213" s="116">
        <v>0</v>
      </c>
      <c r="G213" s="116">
        <v>2000</v>
      </c>
      <c r="H213" s="116">
        <v>0</v>
      </c>
      <c r="I213" s="116">
        <v>0</v>
      </c>
      <c r="J213" s="116">
        <v>0</v>
      </c>
      <c r="K213" s="116">
        <v>0</v>
      </c>
      <c r="L213" s="108"/>
      <c r="M213" s="108"/>
    </row>
    <row r="214" spans="1:13">
      <c r="A214" s="110">
        <v>3222</v>
      </c>
      <c r="B214" s="95"/>
      <c r="C214" s="96" t="s">
        <v>53</v>
      </c>
      <c r="D214" s="108">
        <f t="shared" si="108"/>
        <v>350000</v>
      </c>
      <c r="E214" s="100">
        <f t="shared" ref="E214:K214" si="114">SUM(E215)</f>
        <v>0</v>
      </c>
      <c r="F214" s="100">
        <f t="shared" si="114"/>
        <v>0</v>
      </c>
      <c r="G214" s="100">
        <f t="shared" si="114"/>
        <v>250000</v>
      </c>
      <c r="H214" s="100">
        <f t="shared" si="114"/>
        <v>100000</v>
      </c>
      <c r="I214" s="100">
        <f t="shared" si="114"/>
        <v>0</v>
      </c>
      <c r="J214" s="100">
        <f t="shared" si="114"/>
        <v>0</v>
      </c>
      <c r="K214" s="100">
        <f t="shared" si="114"/>
        <v>0</v>
      </c>
      <c r="L214" s="100">
        <v>350000</v>
      </c>
      <c r="M214" s="100">
        <v>350000</v>
      </c>
    </row>
    <row r="215" spans="1:13">
      <c r="A215" s="106">
        <v>32224</v>
      </c>
      <c r="B215" s="95"/>
      <c r="C215" s="96" t="s">
        <v>117</v>
      </c>
      <c r="D215" s="80">
        <f t="shared" si="108"/>
        <v>350000</v>
      </c>
      <c r="E215" s="97">
        <v>0</v>
      </c>
      <c r="F215" s="80">
        <v>0</v>
      </c>
      <c r="G215" s="80">
        <v>250000</v>
      </c>
      <c r="H215" s="80">
        <v>100000</v>
      </c>
      <c r="I215" s="80">
        <v>0</v>
      </c>
      <c r="J215" s="80">
        <v>0</v>
      </c>
      <c r="K215" s="80">
        <v>0</v>
      </c>
      <c r="L215" s="78"/>
      <c r="M215" s="78"/>
    </row>
    <row r="216" spans="1:13">
      <c r="A216" s="110">
        <v>3225</v>
      </c>
      <c r="B216" s="95"/>
      <c r="C216" s="96" t="s">
        <v>106</v>
      </c>
      <c r="D216" s="108">
        <f t="shared" si="108"/>
        <v>2000</v>
      </c>
      <c r="E216" s="100">
        <f>SUM(E217)</f>
        <v>0</v>
      </c>
      <c r="F216" s="100">
        <f t="shared" ref="F216:K216" si="115">SUM(F217)</f>
        <v>0</v>
      </c>
      <c r="G216" s="100">
        <f t="shared" si="115"/>
        <v>2000</v>
      </c>
      <c r="H216" s="100">
        <f t="shared" si="115"/>
        <v>0</v>
      </c>
      <c r="I216" s="100">
        <f t="shared" si="115"/>
        <v>0</v>
      </c>
      <c r="J216" s="100">
        <f t="shared" si="115"/>
        <v>0</v>
      </c>
      <c r="K216" s="100">
        <f t="shared" si="115"/>
        <v>0</v>
      </c>
      <c r="L216" s="100">
        <v>2000</v>
      </c>
      <c r="M216" s="100">
        <v>2000</v>
      </c>
    </row>
    <row r="217" spans="1:13">
      <c r="A217" s="106">
        <v>32251</v>
      </c>
      <c r="B217" s="95"/>
      <c r="C217" s="96" t="s">
        <v>121</v>
      </c>
      <c r="D217" s="116">
        <f t="shared" si="108"/>
        <v>2000</v>
      </c>
      <c r="E217" s="97">
        <v>0</v>
      </c>
      <c r="F217" s="97">
        <v>0</v>
      </c>
      <c r="G217" s="97">
        <v>2000</v>
      </c>
      <c r="H217" s="97">
        <v>0</v>
      </c>
      <c r="I217" s="97">
        <v>0</v>
      </c>
      <c r="J217" s="97">
        <v>0</v>
      </c>
      <c r="K217" s="97">
        <v>0</v>
      </c>
      <c r="L217" s="97"/>
      <c r="M217" s="97"/>
    </row>
    <row r="219" spans="1:13">
      <c r="A219" s="90" t="s">
        <v>179</v>
      </c>
      <c r="B219" s="90"/>
      <c r="C219" s="94" t="s">
        <v>115</v>
      </c>
      <c r="D219" s="115">
        <f t="shared" ref="D219:D224" si="116">SUM(E219:K219)</f>
        <v>10000</v>
      </c>
      <c r="E219" s="115">
        <f>SUM(E220)</f>
        <v>0</v>
      </c>
      <c r="F219" s="115">
        <f t="shared" ref="F219:M219" si="117">SUM(F220)</f>
        <v>0</v>
      </c>
      <c r="G219" s="115">
        <f t="shared" si="117"/>
        <v>10000</v>
      </c>
      <c r="H219" s="115">
        <f t="shared" si="117"/>
        <v>0</v>
      </c>
      <c r="I219" s="115">
        <f t="shared" si="117"/>
        <v>0</v>
      </c>
      <c r="J219" s="115">
        <f t="shared" si="117"/>
        <v>0</v>
      </c>
      <c r="K219" s="115">
        <f t="shared" si="117"/>
        <v>0</v>
      </c>
      <c r="L219" s="115">
        <f t="shared" si="117"/>
        <v>10000</v>
      </c>
      <c r="M219" s="115">
        <f t="shared" si="117"/>
        <v>10000</v>
      </c>
    </row>
    <row r="220" spans="1:13">
      <c r="A220" s="111">
        <v>3</v>
      </c>
      <c r="B220" s="112"/>
      <c r="C220" s="113" t="s">
        <v>39</v>
      </c>
      <c r="D220" s="108">
        <f t="shared" si="116"/>
        <v>10000</v>
      </c>
      <c r="E220" s="108">
        <f>SUM(E221)</f>
        <v>0</v>
      </c>
      <c r="F220" s="108">
        <f t="shared" ref="F220:M220" si="118">SUM(F221)</f>
        <v>0</v>
      </c>
      <c r="G220" s="108">
        <f t="shared" si="118"/>
        <v>10000</v>
      </c>
      <c r="H220" s="108">
        <f t="shared" si="118"/>
        <v>0</v>
      </c>
      <c r="I220" s="108">
        <f t="shared" si="118"/>
        <v>0</v>
      </c>
      <c r="J220" s="108">
        <f t="shared" si="118"/>
        <v>0</v>
      </c>
      <c r="K220" s="108">
        <f t="shared" si="118"/>
        <v>0</v>
      </c>
      <c r="L220" s="108">
        <f t="shared" si="118"/>
        <v>10000</v>
      </c>
      <c r="M220" s="108">
        <f t="shared" si="118"/>
        <v>10000</v>
      </c>
    </row>
    <row r="221" spans="1:13">
      <c r="A221" s="111">
        <v>32</v>
      </c>
      <c r="B221" s="112"/>
      <c r="C221" s="113" t="s">
        <v>23</v>
      </c>
      <c r="D221" s="108">
        <f t="shared" si="116"/>
        <v>10000</v>
      </c>
      <c r="E221" s="108">
        <f>E222</f>
        <v>0</v>
      </c>
      <c r="F221" s="108">
        <f t="shared" ref="F221:M221" si="119">F222</f>
        <v>0</v>
      </c>
      <c r="G221" s="108">
        <f t="shared" si="119"/>
        <v>10000</v>
      </c>
      <c r="H221" s="108">
        <f t="shared" si="119"/>
        <v>0</v>
      </c>
      <c r="I221" s="108">
        <f t="shared" si="119"/>
        <v>0</v>
      </c>
      <c r="J221" s="108">
        <f t="shared" si="119"/>
        <v>0</v>
      </c>
      <c r="K221" s="108">
        <f t="shared" si="119"/>
        <v>0</v>
      </c>
      <c r="L221" s="108">
        <f t="shared" si="119"/>
        <v>10000</v>
      </c>
      <c r="M221" s="108">
        <f t="shared" si="119"/>
        <v>10000</v>
      </c>
    </row>
    <row r="222" spans="1:13">
      <c r="A222" s="110">
        <v>323</v>
      </c>
      <c r="B222" s="95"/>
      <c r="C222" s="96" t="s">
        <v>26</v>
      </c>
      <c r="D222" s="108">
        <f t="shared" si="116"/>
        <v>10000</v>
      </c>
      <c r="E222" s="109">
        <f t="shared" ref="E222:M222" si="120">E223</f>
        <v>0</v>
      </c>
      <c r="F222" s="109">
        <f t="shared" si="120"/>
        <v>0</v>
      </c>
      <c r="G222" s="109">
        <f t="shared" si="120"/>
        <v>10000</v>
      </c>
      <c r="H222" s="109">
        <f t="shared" si="120"/>
        <v>0</v>
      </c>
      <c r="I222" s="109">
        <f t="shared" si="120"/>
        <v>0</v>
      </c>
      <c r="J222" s="109">
        <f t="shared" si="120"/>
        <v>0</v>
      </c>
      <c r="K222" s="109">
        <f t="shared" si="120"/>
        <v>0</v>
      </c>
      <c r="L222" s="109">
        <f t="shared" si="120"/>
        <v>10000</v>
      </c>
      <c r="M222" s="109">
        <f t="shared" si="120"/>
        <v>10000</v>
      </c>
    </row>
    <row r="223" spans="1:13">
      <c r="A223" s="110">
        <v>3231</v>
      </c>
      <c r="B223" s="95"/>
      <c r="C223" s="96" t="s">
        <v>46</v>
      </c>
      <c r="D223" s="108">
        <f t="shared" si="116"/>
        <v>10000</v>
      </c>
      <c r="E223" s="100">
        <f>SUM(E224)</f>
        <v>0</v>
      </c>
      <c r="F223" s="100">
        <f t="shared" ref="F223:K223" si="121">SUM(F224)</f>
        <v>0</v>
      </c>
      <c r="G223" s="100">
        <f t="shared" si="121"/>
        <v>10000</v>
      </c>
      <c r="H223" s="100">
        <f t="shared" si="121"/>
        <v>0</v>
      </c>
      <c r="I223" s="100">
        <f t="shared" si="121"/>
        <v>0</v>
      </c>
      <c r="J223" s="100">
        <f t="shared" si="121"/>
        <v>0</v>
      </c>
      <c r="K223" s="100">
        <f t="shared" si="121"/>
        <v>0</v>
      </c>
      <c r="L223" s="100">
        <v>10000</v>
      </c>
      <c r="M223" s="100">
        <v>10000</v>
      </c>
    </row>
    <row r="224" spans="1:13">
      <c r="A224" s="106">
        <v>32319</v>
      </c>
      <c r="B224" s="95"/>
      <c r="C224" s="96" t="s">
        <v>118</v>
      </c>
      <c r="D224" s="116">
        <f t="shared" si="116"/>
        <v>10000</v>
      </c>
      <c r="E224" s="97">
        <v>0</v>
      </c>
      <c r="F224" s="97">
        <v>0</v>
      </c>
      <c r="G224" s="97">
        <v>10000</v>
      </c>
      <c r="H224" s="97">
        <v>0</v>
      </c>
      <c r="I224" s="97">
        <v>0</v>
      </c>
      <c r="J224" s="97">
        <v>0</v>
      </c>
      <c r="K224" s="97">
        <v>0</v>
      </c>
      <c r="L224" s="97"/>
      <c r="M224" s="97"/>
    </row>
    <row r="226" spans="1:13">
      <c r="A226" s="90" t="s">
        <v>180</v>
      </c>
      <c r="B226" s="90"/>
      <c r="C226" s="94" t="s">
        <v>116</v>
      </c>
      <c r="D226" s="115">
        <f t="shared" ref="D226:D286" si="122">SUM(E226:K226)</f>
        <v>72700</v>
      </c>
      <c r="E226" s="117">
        <f t="shared" ref="E226:M226" si="123">SUM(E227+E279)</f>
        <v>0</v>
      </c>
      <c r="F226" s="117">
        <f t="shared" si="123"/>
        <v>70000</v>
      </c>
      <c r="G226" s="117">
        <f t="shared" si="123"/>
        <v>200</v>
      </c>
      <c r="H226" s="117">
        <f t="shared" si="123"/>
        <v>0</v>
      </c>
      <c r="I226" s="117">
        <f t="shared" si="123"/>
        <v>0</v>
      </c>
      <c r="J226" s="117">
        <f t="shared" si="123"/>
        <v>2500</v>
      </c>
      <c r="K226" s="117">
        <f t="shared" si="123"/>
        <v>0</v>
      </c>
      <c r="L226" s="117">
        <f t="shared" si="123"/>
        <v>72700</v>
      </c>
      <c r="M226" s="117">
        <f t="shared" si="123"/>
        <v>72700</v>
      </c>
    </row>
    <row r="227" spans="1:13">
      <c r="A227" s="111">
        <v>3</v>
      </c>
      <c r="B227" s="112"/>
      <c r="C227" s="113" t="s">
        <v>39</v>
      </c>
      <c r="D227" s="108">
        <f t="shared" si="122"/>
        <v>69200</v>
      </c>
      <c r="E227" s="108">
        <f t="shared" ref="E227:M227" si="124">SUM(E228,E274)</f>
        <v>0</v>
      </c>
      <c r="F227" s="108">
        <f t="shared" si="124"/>
        <v>66500</v>
      </c>
      <c r="G227" s="108">
        <f t="shared" si="124"/>
        <v>200</v>
      </c>
      <c r="H227" s="108">
        <f t="shared" si="124"/>
        <v>0</v>
      </c>
      <c r="I227" s="108">
        <f t="shared" si="124"/>
        <v>0</v>
      </c>
      <c r="J227" s="108">
        <f t="shared" si="124"/>
        <v>2500</v>
      </c>
      <c r="K227" s="108">
        <f t="shared" si="124"/>
        <v>0</v>
      </c>
      <c r="L227" s="108">
        <f t="shared" si="124"/>
        <v>69200</v>
      </c>
      <c r="M227" s="108">
        <f t="shared" si="124"/>
        <v>69200</v>
      </c>
    </row>
    <row r="228" spans="1:13">
      <c r="A228" s="111">
        <v>32</v>
      </c>
      <c r="B228" s="112"/>
      <c r="C228" s="113" t="s">
        <v>23</v>
      </c>
      <c r="D228" s="108">
        <f t="shared" si="122"/>
        <v>65000</v>
      </c>
      <c r="E228" s="108">
        <f t="shared" ref="E228:M228" si="125">E229+E236+E249+E264</f>
        <v>0</v>
      </c>
      <c r="F228" s="108">
        <f t="shared" si="125"/>
        <v>62300</v>
      </c>
      <c r="G228" s="108">
        <f t="shared" si="125"/>
        <v>200</v>
      </c>
      <c r="H228" s="108">
        <f t="shared" si="125"/>
        <v>0</v>
      </c>
      <c r="I228" s="108">
        <f t="shared" si="125"/>
        <v>0</v>
      </c>
      <c r="J228" s="108">
        <f t="shared" si="125"/>
        <v>2500</v>
      </c>
      <c r="K228" s="108">
        <f t="shared" si="125"/>
        <v>0</v>
      </c>
      <c r="L228" s="108">
        <f t="shared" si="125"/>
        <v>65000</v>
      </c>
      <c r="M228" s="108">
        <f t="shared" si="125"/>
        <v>65000</v>
      </c>
    </row>
    <row r="229" spans="1:13" s="3" customFormat="1">
      <c r="A229" s="111">
        <v>321</v>
      </c>
      <c r="B229" s="73"/>
      <c r="C229" s="75" t="s">
        <v>24</v>
      </c>
      <c r="D229" s="108">
        <f t="shared" si="122"/>
        <v>6900</v>
      </c>
      <c r="E229" s="108">
        <f t="shared" ref="E229:M229" si="126">E230+E234</f>
        <v>0</v>
      </c>
      <c r="F229" s="108">
        <f t="shared" si="126"/>
        <v>6900</v>
      </c>
      <c r="G229" s="108">
        <f t="shared" si="126"/>
        <v>0</v>
      </c>
      <c r="H229" s="108">
        <f t="shared" si="126"/>
        <v>0</v>
      </c>
      <c r="I229" s="108">
        <f t="shared" si="126"/>
        <v>0</v>
      </c>
      <c r="J229" s="108">
        <f t="shared" si="126"/>
        <v>0</v>
      </c>
      <c r="K229" s="108">
        <f t="shared" si="126"/>
        <v>0</v>
      </c>
      <c r="L229" s="108">
        <f t="shared" si="126"/>
        <v>6900</v>
      </c>
      <c r="M229" s="108">
        <f t="shared" si="126"/>
        <v>6900</v>
      </c>
    </row>
    <row r="230" spans="1:13">
      <c r="A230" s="111">
        <v>3211</v>
      </c>
      <c r="B230" s="76"/>
      <c r="C230" s="75" t="s">
        <v>43</v>
      </c>
      <c r="D230" s="108">
        <f t="shared" si="122"/>
        <v>5900</v>
      </c>
      <c r="E230" s="108">
        <f t="shared" ref="E230:K230" si="127">SUM(E231:E233)</f>
        <v>0</v>
      </c>
      <c r="F230" s="108">
        <f t="shared" si="127"/>
        <v>5900</v>
      </c>
      <c r="G230" s="108">
        <f t="shared" si="127"/>
        <v>0</v>
      </c>
      <c r="H230" s="108">
        <f t="shared" si="127"/>
        <v>0</v>
      </c>
      <c r="I230" s="108">
        <f t="shared" si="127"/>
        <v>0</v>
      </c>
      <c r="J230" s="108">
        <f t="shared" si="127"/>
        <v>0</v>
      </c>
      <c r="K230" s="108">
        <f t="shared" si="127"/>
        <v>0</v>
      </c>
      <c r="L230" s="108">
        <v>5900</v>
      </c>
      <c r="M230" s="108">
        <v>5900</v>
      </c>
    </row>
    <row r="231" spans="1:13">
      <c r="A231" s="74">
        <v>32111</v>
      </c>
      <c r="B231" s="76"/>
      <c r="C231" s="75" t="s">
        <v>61</v>
      </c>
      <c r="D231" s="80">
        <f t="shared" si="122"/>
        <v>2400</v>
      </c>
      <c r="E231" s="80">
        <v>0</v>
      </c>
      <c r="F231" s="80">
        <v>2400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78"/>
      <c r="M231" s="78"/>
    </row>
    <row r="232" spans="1:13">
      <c r="A232" s="74">
        <v>32113</v>
      </c>
      <c r="B232" s="76"/>
      <c r="C232" s="75" t="s">
        <v>62</v>
      </c>
      <c r="D232" s="80">
        <f t="shared" si="122"/>
        <v>500</v>
      </c>
      <c r="E232" s="80">
        <v>0</v>
      </c>
      <c r="F232" s="80">
        <v>500</v>
      </c>
      <c r="G232" s="80">
        <v>0</v>
      </c>
      <c r="H232" s="80">
        <v>0</v>
      </c>
      <c r="I232" s="80">
        <v>0</v>
      </c>
      <c r="J232" s="80">
        <v>0</v>
      </c>
      <c r="K232" s="80">
        <v>0</v>
      </c>
      <c r="L232" s="78"/>
      <c r="M232" s="78"/>
    </row>
    <row r="233" spans="1:13">
      <c r="A233" s="74">
        <v>32115</v>
      </c>
      <c r="B233" s="76"/>
      <c r="C233" s="75" t="s">
        <v>63</v>
      </c>
      <c r="D233" s="80">
        <f t="shared" si="122"/>
        <v>3000</v>
      </c>
      <c r="E233" s="80">
        <v>0</v>
      </c>
      <c r="F233" s="80">
        <v>3000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78"/>
      <c r="M233" s="78"/>
    </row>
    <row r="234" spans="1:13">
      <c r="A234" s="111">
        <v>3213</v>
      </c>
      <c r="B234" s="76"/>
      <c r="C234" s="75" t="s">
        <v>44</v>
      </c>
      <c r="D234" s="108">
        <f t="shared" si="122"/>
        <v>1000</v>
      </c>
      <c r="E234" s="108">
        <f t="shared" ref="E234:K234" si="128">SUM(E235)</f>
        <v>0</v>
      </c>
      <c r="F234" s="108">
        <f t="shared" si="128"/>
        <v>1000</v>
      </c>
      <c r="G234" s="108">
        <f t="shared" si="128"/>
        <v>0</v>
      </c>
      <c r="H234" s="108">
        <f t="shared" si="128"/>
        <v>0</v>
      </c>
      <c r="I234" s="108">
        <f t="shared" si="128"/>
        <v>0</v>
      </c>
      <c r="J234" s="108">
        <f t="shared" si="128"/>
        <v>0</v>
      </c>
      <c r="K234" s="108">
        <f t="shared" si="128"/>
        <v>0</v>
      </c>
      <c r="L234" s="105">
        <v>1000</v>
      </c>
      <c r="M234" s="105">
        <v>1000</v>
      </c>
    </row>
    <row r="235" spans="1:13">
      <c r="A235" s="74">
        <v>32131</v>
      </c>
      <c r="B235" s="76"/>
      <c r="C235" s="75" t="s">
        <v>64</v>
      </c>
      <c r="D235" s="80">
        <f t="shared" si="122"/>
        <v>1000</v>
      </c>
      <c r="E235" s="80">
        <v>0</v>
      </c>
      <c r="F235" s="80">
        <v>1000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78"/>
      <c r="M235" s="78"/>
    </row>
    <row r="236" spans="1:13">
      <c r="A236" s="111">
        <v>322</v>
      </c>
      <c r="B236" s="76"/>
      <c r="C236" s="75" t="s">
        <v>25</v>
      </c>
      <c r="D236" s="108">
        <f t="shared" si="122"/>
        <v>8500</v>
      </c>
      <c r="E236" s="108">
        <f t="shared" ref="E236:K236" si="129">E237+E242+E240+E244+E247</f>
        <v>0</v>
      </c>
      <c r="F236" s="108">
        <f t="shared" si="129"/>
        <v>8500</v>
      </c>
      <c r="G236" s="108">
        <f t="shared" si="129"/>
        <v>0</v>
      </c>
      <c r="H236" s="108">
        <f t="shared" si="129"/>
        <v>0</v>
      </c>
      <c r="I236" s="108">
        <f t="shared" si="129"/>
        <v>0</v>
      </c>
      <c r="J236" s="108">
        <f t="shared" si="129"/>
        <v>0</v>
      </c>
      <c r="K236" s="108">
        <f t="shared" si="129"/>
        <v>0</v>
      </c>
      <c r="L236" s="108">
        <v>8500</v>
      </c>
      <c r="M236" s="108">
        <v>8500</v>
      </c>
    </row>
    <row r="237" spans="1:13">
      <c r="A237" s="110">
        <v>3221</v>
      </c>
      <c r="B237" s="95"/>
      <c r="C237" s="96" t="s">
        <v>65</v>
      </c>
      <c r="D237" s="108">
        <f t="shared" si="122"/>
        <v>1500</v>
      </c>
      <c r="E237" s="100">
        <f t="shared" ref="E237:K237" si="130">SUM(E238:E239)</f>
        <v>0</v>
      </c>
      <c r="F237" s="100">
        <f t="shared" si="130"/>
        <v>1500</v>
      </c>
      <c r="G237" s="100">
        <f t="shared" si="130"/>
        <v>0</v>
      </c>
      <c r="H237" s="100">
        <f t="shared" si="130"/>
        <v>0</v>
      </c>
      <c r="I237" s="100">
        <f t="shared" si="130"/>
        <v>0</v>
      </c>
      <c r="J237" s="100">
        <f t="shared" si="130"/>
        <v>0</v>
      </c>
      <c r="K237" s="100">
        <f t="shared" si="130"/>
        <v>0</v>
      </c>
      <c r="L237" s="105">
        <v>1500</v>
      </c>
      <c r="M237" s="105">
        <v>1500</v>
      </c>
    </row>
    <row r="238" spans="1:13">
      <c r="A238" s="106">
        <v>32214</v>
      </c>
      <c r="B238" s="95"/>
      <c r="C238" s="96" t="s">
        <v>68</v>
      </c>
      <c r="D238" s="80">
        <f t="shared" si="122"/>
        <v>500</v>
      </c>
      <c r="E238" s="97">
        <v>0</v>
      </c>
      <c r="F238" s="80">
        <v>500</v>
      </c>
      <c r="G238" s="80">
        <v>0</v>
      </c>
      <c r="H238" s="80">
        <v>0</v>
      </c>
      <c r="I238" s="80">
        <v>0</v>
      </c>
      <c r="J238" s="80">
        <v>0</v>
      </c>
      <c r="K238" s="80">
        <v>0</v>
      </c>
      <c r="L238" s="79"/>
      <c r="M238" s="79"/>
    </row>
    <row r="239" spans="1:13">
      <c r="A239" s="106">
        <v>32219</v>
      </c>
      <c r="B239" s="95"/>
      <c r="C239" s="96" t="s">
        <v>70</v>
      </c>
      <c r="D239" s="80">
        <f t="shared" si="122"/>
        <v>1000</v>
      </c>
      <c r="E239" s="97">
        <v>0</v>
      </c>
      <c r="F239" s="80">
        <v>1000</v>
      </c>
      <c r="G239" s="80">
        <v>0</v>
      </c>
      <c r="H239" s="80">
        <v>0</v>
      </c>
      <c r="I239" s="80">
        <v>0</v>
      </c>
      <c r="J239" s="80">
        <v>0</v>
      </c>
      <c r="K239" s="80">
        <v>0</v>
      </c>
      <c r="L239" s="78"/>
      <c r="M239" s="78"/>
    </row>
    <row r="240" spans="1:13">
      <c r="A240" s="110">
        <v>3222</v>
      </c>
      <c r="B240" s="95"/>
      <c r="C240" s="96" t="s">
        <v>53</v>
      </c>
      <c r="D240" s="108">
        <f>SUM(E240:K240)</f>
        <v>5000</v>
      </c>
      <c r="E240" s="100">
        <f t="shared" ref="E240:K242" si="131">SUM(E241:E241)</f>
        <v>0</v>
      </c>
      <c r="F240" s="100">
        <f t="shared" si="131"/>
        <v>5000</v>
      </c>
      <c r="G240" s="100">
        <f t="shared" si="131"/>
        <v>0</v>
      </c>
      <c r="H240" s="100">
        <f t="shared" si="131"/>
        <v>0</v>
      </c>
      <c r="I240" s="100">
        <f t="shared" si="131"/>
        <v>0</v>
      </c>
      <c r="J240" s="100">
        <f t="shared" si="131"/>
        <v>0</v>
      </c>
      <c r="K240" s="100">
        <f t="shared" si="131"/>
        <v>0</v>
      </c>
      <c r="L240" s="105">
        <v>500</v>
      </c>
      <c r="M240" s="105">
        <v>500</v>
      </c>
    </row>
    <row r="241" spans="1:13">
      <c r="A241" s="106">
        <v>32224</v>
      </c>
      <c r="B241" s="95"/>
      <c r="C241" s="96" t="s">
        <v>117</v>
      </c>
      <c r="D241" s="80">
        <f>SUM(E241:K241)</f>
        <v>5000</v>
      </c>
      <c r="E241" s="97">
        <v>0</v>
      </c>
      <c r="F241" s="80">
        <v>5000</v>
      </c>
      <c r="G241" s="80">
        <v>0</v>
      </c>
      <c r="H241" s="80">
        <v>0</v>
      </c>
      <c r="I241" s="80">
        <v>0</v>
      </c>
      <c r="J241" s="80">
        <v>0</v>
      </c>
      <c r="K241" s="80">
        <v>0</v>
      </c>
      <c r="L241" s="78"/>
      <c r="M241" s="78"/>
    </row>
    <row r="242" spans="1:13">
      <c r="A242" s="110">
        <v>3223</v>
      </c>
      <c r="B242" s="95"/>
      <c r="C242" s="96" t="s">
        <v>45</v>
      </c>
      <c r="D242" s="108">
        <f t="shared" si="122"/>
        <v>200</v>
      </c>
      <c r="E242" s="100">
        <f t="shared" si="131"/>
        <v>0</v>
      </c>
      <c r="F242" s="100">
        <f t="shared" si="131"/>
        <v>200</v>
      </c>
      <c r="G242" s="100">
        <f t="shared" si="131"/>
        <v>0</v>
      </c>
      <c r="H242" s="100">
        <f t="shared" si="131"/>
        <v>0</v>
      </c>
      <c r="I242" s="100">
        <f t="shared" si="131"/>
        <v>0</v>
      </c>
      <c r="J242" s="100">
        <f t="shared" si="131"/>
        <v>0</v>
      </c>
      <c r="K242" s="100">
        <f t="shared" si="131"/>
        <v>0</v>
      </c>
      <c r="L242" s="105">
        <v>500</v>
      </c>
      <c r="M242" s="105">
        <v>500</v>
      </c>
    </row>
    <row r="243" spans="1:13">
      <c r="A243" s="106">
        <v>32234</v>
      </c>
      <c r="B243" s="95"/>
      <c r="C243" s="96" t="s">
        <v>73</v>
      </c>
      <c r="D243" s="80">
        <f t="shared" si="122"/>
        <v>200</v>
      </c>
      <c r="E243" s="97">
        <v>0</v>
      </c>
      <c r="F243" s="80">
        <v>200</v>
      </c>
      <c r="G243" s="80">
        <v>0</v>
      </c>
      <c r="H243" s="80">
        <v>0</v>
      </c>
      <c r="I243" s="80">
        <v>0</v>
      </c>
      <c r="J243" s="80">
        <v>0</v>
      </c>
      <c r="K243" s="80">
        <v>0</v>
      </c>
      <c r="L243" s="78"/>
      <c r="M243" s="78"/>
    </row>
    <row r="244" spans="1:13">
      <c r="A244" s="110">
        <v>3224</v>
      </c>
      <c r="B244" s="95"/>
      <c r="C244" s="96" t="s">
        <v>74</v>
      </c>
      <c r="D244" s="108">
        <f t="shared" si="122"/>
        <v>800</v>
      </c>
      <c r="E244" s="100">
        <f t="shared" ref="E244:K244" si="132">SUM(E245:E246)</f>
        <v>0</v>
      </c>
      <c r="F244" s="100">
        <f t="shared" si="132"/>
        <v>800</v>
      </c>
      <c r="G244" s="100">
        <f t="shared" si="132"/>
        <v>0</v>
      </c>
      <c r="H244" s="100">
        <f t="shared" si="132"/>
        <v>0</v>
      </c>
      <c r="I244" s="100">
        <f t="shared" si="132"/>
        <v>0</v>
      </c>
      <c r="J244" s="100">
        <f t="shared" si="132"/>
        <v>0</v>
      </c>
      <c r="K244" s="100">
        <f t="shared" si="132"/>
        <v>0</v>
      </c>
      <c r="L244" s="105">
        <v>800</v>
      </c>
      <c r="M244" s="105">
        <v>800</v>
      </c>
    </row>
    <row r="245" spans="1:13" s="3" customFormat="1">
      <c r="A245" s="106">
        <v>32241</v>
      </c>
      <c r="B245" s="95"/>
      <c r="C245" s="96" t="s">
        <v>75</v>
      </c>
      <c r="D245" s="80">
        <f t="shared" si="122"/>
        <v>300</v>
      </c>
      <c r="E245" s="97">
        <v>0</v>
      </c>
      <c r="F245" s="80">
        <v>300</v>
      </c>
      <c r="G245" s="80">
        <v>0</v>
      </c>
      <c r="H245" s="80">
        <v>0</v>
      </c>
      <c r="I245" s="80">
        <v>0</v>
      </c>
      <c r="J245" s="80">
        <v>0</v>
      </c>
      <c r="K245" s="80">
        <v>0</v>
      </c>
      <c r="L245" s="78"/>
      <c r="M245" s="78"/>
    </row>
    <row r="246" spans="1:13">
      <c r="A246" s="106">
        <v>32242</v>
      </c>
      <c r="B246" s="95"/>
      <c r="C246" s="96" t="s">
        <v>76</v>
      </c>
      <c r="D246" s="80">
        <f t="shared" si="122"/>
        <v>500</v>
      </c>
      <c r="E246" s="97">
        <v>0</v>
      </c>
      <c r="F246" s="80">
        <v>500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78"/>
      <c r="M246" s="78"/>
    </row>
    <row r="247" spans="1:13">
      <c r="A247" s="114">
        <v>3227</v>
      </c>
      <c r="B247" s="101"/>
      <c r="C247" s="102" t="s">
        <v>78</v>
      </c>
      <c r="D247" s="108">
        <f t="shared" si="122"/>
        <v>1000</v>
      </c>
      <c r="E247" s="100">
        <f t="shared" ref="E247:K247" si="133">SUM(E248)</f>
        <v>0</v>
      </c>
      <c r="F247" s="100">
        <f t="shared" si="133"/>
        <v>1000</v>
      </c>
      <c r="G247" s="100">
        <f t="shared" si="133"/>
        <v>0</v>
      </c>
      <c r="H247" s="100">
        <f t="shared" si="133"/>
        <v>0</v>
      </c>
      <c r="I247" s="100">
        <f t="shared" si="133"/>
        <v>0</v>
      </c>
      <c r="J247" s="100">
        <f t="shared" si="133"/>
        <v>0</v>
      </c>
      <c r="K247" s="100">
        <f t="shared" si="133"/>
        <v>0</v>
      </c>
      <c r="L247" s="105">
        <v>1000</v>
      </c>
      <c r="M247" s="105">
        <v>1000</v>
      </c>
    </row>
    <row r="248" spans="1:13" s="3" customFormat="1">
      <c r="A248" s="106">
        <v>32271</v>
      </c>
      <c r="B248" s="95"/>
      <c r="C248" s="96" t="s">
        <v>78</v>
      </c>
      <c r="D248" s="80">
        <f t="shared" si="122"/>
        <v>1000</v>
      </c>
      <c r="E248" s="103">
        <v>0</v>
      </c>
      <c r="F248" s="80">
        <v>1000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78"/>
      <c r="M248" s="78"/>
    </row>
    <row r="249" spans="1:13" s="3" customFormat="1">
      <c r="A249" s="110">
        <v>323</v>
      </c>
      <c r="B249" s="95"/>
      <c r="C249" s="96" t="s">
        <v>26</v>
      </c>
      <c r="D249" s="108">
        <f t="shared" si="122"/>
        <v>35200</v>
      </c>
      <c r="E249" s="109">
        <f>E250+E257+E254+E260+E262</f>
        <v>0</v>
      </c>
      <c r="F249" s="109">
        <f>F250+F257+F254+F260+F262</f>
        <v>32700</v>
      </c>
      <c r="G249" s="109">
        <f t="shared" ref="G249:M249" si="134">G250+G257+G254+G260+G262</f>
        <v>0</v>
      </c>
      <c r="H249" s="109">
        <f t="shared" si="134"/>
        <v>0</v>
      </c>
      <c r="I249" s="109">
        <f t="shared" si="134"/>
        <v>0</v>
      </c>
      <c r="J249" s="109">
        <f t="shared" si="134"/>
        <v>2500</v>
      </c>
      <c r="K249" s="109">
        <f t="shared" si="134"/>
        <v>0</v>
      </c>
      <c r="L249" s="109">
        <f t="shared" si="134"/>
        <v>35200</v>
      </c>
      <c r="M249" s="109">
        <f t="shared" si="134"/>
        <v>35200</v>
      </c>
    </row>
    <row r="250" spans="1:13">
      <c r="A250" s="110">
        <v>3231</v>
      </c>
      <c r="B250" s="95"/>
      <c r="C250" s="96" t="s">
        <v>79</v>
      </c>
      <c r="D250" s="108">
        <f t="shared" si="122"/>
        <v>800</v>
      </c>
      <c r="E250" s="100">
        <f t="shared" ref="E250:K250" si="135">SUM(E251:E253)</f>
        <v>0</v>
      </c>
      <c r="F250" s="100">
        <f t="shared" si="135"/>
        <v>800</v>
      </c>
      <c r="G250" s="100">
        <f t="shared" si="135"/>
        <v>0</v>
      </c>
      <c r="H250" s="100">
        <f t="shared" si="135"/>
        <v>0</v>
      </c>
      <c r="I250" s="100">
        <f t="shared" si="135"/>
        <v>0</v>
      </c>
      <c r="J250" s="100">
        <f t="shared" si="135"/>
        <v>0</v>
      </c>
      <c r="K250" s="100">
        <f t="shared" si="135"/>
        <v>0</v>
      </c>
      <c r="L250" s="100">
        <v>800</v>
      </c>
      <c r="M250" s="100">
        <v>800</v>
      </c>
    </row>
    <row r="251" spans="1:13">
      <c r="A251" s="106">
        <v>32311</v>
      </c>
      <c r="B251" s="95"/>
      <c r="C251" s="96" t="s">
        <v>80</v>
      </c>
      <c r="D251" s="80">
        <f t="shared" si="122"/>
        <v>200</v>
      </c>
      <c r="E251" s="97">
        <v>0</v>
      </c>
      <c r="F251" s="80">
        <v>200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78"/>
      <c r="M251" s="78"/>
    </row>
    <row r="252" spans="1:13">
      <c r="A252" s="106">
        <v>32313</v>
      </c>
      <c r="B252" s="95"/>
      <c r="C252" s="96" t="s">
        <v>163</v>
      </c>
      <c r="D252" s="80">
        <f t="shared" si="122"/>
        <v>100</v>
      </c>
      <c r="E252" s="97">
        <v>0</v>
      </c>
      <c r="F252" s="80">
        <v>100</v>
      </c>
      <c r="G252" s="80">
        <v>0</v>
      </c>
      <c r="H252" s="80">
        <v>0</v>
      </c>
      <c r="I252" s="80">
        <v>0</v>
      </c>
      <c r="J252" s="80">
        <v>0</v>
      </c>
      <c r="K252" s="80">
        <v>0</v>
      </c>
      <c r="L252" s="78"/>
      <c r="M252" s="78"/>
    </row>
    <row r="253" spans="1:13">
      <c r="A253" s="106">
        <v>32319</v>
      </c>
      <c r="B253" s="95"/>
      <c r="C253" s="96" t="s">
        <v>128</v>
      </c>
      <c r="D253" s="80">
        <f t="shared" si="122"/>
        <v>500</v>
      </c>
      <c r="E253" s="97">
        <v>0</v>
      </c>
      <c r="F253" s="80">
        <v>500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78"/>
      <c r="M253" s="78"/>
    </row>
    <row r="254" spans="1:13">
      <c r="A254" s="110">
        <v>3232</v>
      </c>
      <c r="B254" s="95"/>
      <c r="C254" s="96" t="s">
        <v>40</v>
      </c>
      <c r="D254" s="108">
        <f t="shared" si="122"/>
        <v>32500</v>
      </c>
      <c r="E254" s="100">
        <f>SUM(E256:E256)</f>
        <v>0</v>
      </c>
      <c r="F254" s="100">
        <f t="shared" ref="F254:K254" si="136">SUM(F255:F256)</f>
        <v>30000</v>
      </c>
      <c r="G254" s="100">
        <f t="shared" si="136"/>
        <v>0</v>
      </c>
      <c r="H254" s="100">
        <f t="shared" si="136"/>
        <v>0</v>
      </c>
      <c r="I254" s="100">
        <f t="shared" si="136"/>
        <v>0</v>
      </c>
      <c r="J254" s="100">
        <f t="shared" si="136"/>
        <v>2500</v>
      </c>
      <c r="K254" s="100">
        <f t="shared" si="136"/>
        <v>0</v>
      </c>
      <c r="L254" s="100">
        <v>32500</v>
      </c>
      <c r="M254" s="100">
        <v>32500</v>
      </c>
    </row>
    <row r="255" spans="1:13">
      <c r="A255" s="106">
        <v>32321</v>
      </c>
      <c r="B255" s="95"/>
      <c r="C255" s="96" t="s">
        <v>138</v>
      </c>
      <c r="D255" s="80">
        <f t="shared" si="122"/>
        <v>22500</v>
      </c>
      <c r="E255" s="97">
        <v>0</v>
      </c>
      <c r="F255" s="97">
        <v>20000</v>
      </c>
      <c r="G255" s="97">
        <v>0</v>
      </c>
      <c r="H255" s="97">
        <v>0</v>
      </c>
      <c r="I255" s="97">
        <v>0</v>
      </c>
      <c r="J255" s="97">
        <v>2500</v>
      </c>
      <c r="K255" s="97">
        <v>0</v>
      </c>
      <c r="L255" s="100"/>
      <c r="M255" s="100"/>
    </row>
    <row r="256" spans="1:13">
      <c r="A256" s="106">
        <v>32322</v>
      </c>
      <c r="B256" s="95"/>
      <c r="C256" s="96" t="s">
        <v>129</v>
      </c>
      <c r="D256" s="80">
        <f t="shared" si="122"/>
        <v>10000</v>
      </c>
      <c r="E256" s="97">
        <v>0</v>
      </c>
      <c r="F256" s="80">
        <v>10000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78"/>
      <c r="M256" s="78"/>
    </row>
    <row r="257" spans="1:13">
      <c r="A257" s="110">
        <v>3234</v>
      </c>
      <c r="B257" s="95"/>
      <c r="C257" s="96" t="s">
        <v>47</v>
      </c>
      <c r="D257" s="108">
        <f t="shared" si="122"/>
        <v>400</v>
      </c>
      <c r="E257" s="100">
        <f t="shared" ref="E257:K257" si="137">SUM(E258:E259)</f>
        <v>0</v>
      </c>
      <c r="F257" s="100">
        <f t="shared" si="137"/>
        <v>400</v>
      </c>
      <c r="G257" s="100">
        <f t="shared" si="137"/>
        <v>0</v>
      </c>
      <c r="H257" s="100">
        <f t="shared" si="137"/>
        <v>0</v>
      </c>
      <c r="I257" s="100">
        <f t="shared" si="137"/>
        <v>0</v>
      </c>
      <c r="J257" s="100">
        <f t="shared" si="137"/>
        <v>0</v>
      </c>
      <c r="K257" s="100">
        <f t="shared" si="137"/>
        <v>0</v>
      </c>
      <c r="L257" s="105">
        <v>400</v>
      </c>
      <c r="M257" s="105">
        <v>400</v>
      </c>
    </row>
    <row r="258" spans="1:13">
      <c r="A258" s="106">
        <v>32341</v>
      </c>
      <c r="B258" s="95"/>
      <c r="C258" s="96" t="s">
        <v>87</v>
      </c>
      <c r="D258" s="80">
        <f t="shared" si="122"/>
        <v>200</v>
      </c>
      <c r="E258" s="97">
        <v>0</v>
      </c>
      <c r="F258" s="80">
        <v>200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  <c r="L258" s="78"/>
      <c r="M258" s="78"/>
    </row>
    <row r="259" spans="1:13">
      <c r="A259" s="106">
        <v>32342</v>
      </c>
      <c r="B259" s="95"/>
      <c r="C259" s="96" t="s">
        <v>88</v>
      </c>
      <c r="D259" s="80">
        <f t="shared" si="122"/>
        <v>200</v>
      </c>
      <c r="E259" s="97">
        <v>0</v>
      </c>
      <c r="F259" s="80">
        <v>200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78"/>
      <c r="M259" s="78"/>
    </row>
    <row r="260" spans="1:13">
      <c r="A260" s="110">
        <v>3237</v>
      </c>
      <c r="B260" s="95"/>
      <c r="C260" s="96" t="s">
        <v>95</v>
      </c>
      <c r="D260" s="108">
        <f t="shared" si="122"/>
        <v>200</v>
      </c>
      <c r="E260" s="100">
        <f t="shared" ref="E260:K262" si="138">SUM(E261)</f>
        <v>0</v>
      </c>
      <c r="F260" s="100">
        <f t="shared" si="138"/>
        <v>200</v>
      </c>
      <c r="G260" s="100">
        <f t="shared" si="138"/>
        <v>0</v>
      </c>
      <c r="H260" s="100">
        <f t="shared" si="138"/>
        <v>0</v>
      </c>
      <c r="I260" s="100">
        <f t="shared" si="138"/>
        <v>0</v>
      </c>
      <c r="J260" s="100">
        <f t="shared" si="138"/>
        <v>0</v>
      </c>
      <c r="K260" s="100">
        <f t="shared" si="138"/>
        <v>0</v>
      </c>
      <c r="L260" s="105">
        <v>200</v>
      </c>
      <c r="M260" s="105">
        <v>200</v>
      </c>
    </row>
    <row r="261" spans="1:13">
      <c r="A261" s="106">
        <v>32379</v>
      </c>
      <c r="B261" s="95"/>
      <c r="C261" s="96" t="s">
        <v>96</v>
      </c>
      <c r="D261" s="80">
        <f t="shared" si="122"/>
        <v>200</v>
      </c>
      <c r="E261" s="97">
        <v>0</v>
      </c>
      <c r="F261" s="80">
        <v>200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78"/>
      <c r="M261" s="78"/>
    </row>
    <row r="262" spans="1:13">
      <c r="A262" s="110">
        <v>3238</v>
      </c>
      <c r="B262" s="95"/>
      <c r="C262" s="96" t="s">
        <v>149</v>
      </c>
      <c r="D262" s="108">
        <f>SUM(E262:K262)</f>
        <v>1300</v>
      </c>
      <c r="E262" s="100">
        <f t="shared" si="138"/>
        <v>0</v>
      </c>
      <c r="F262" s="100">
        <f t="shared" si="138"/>
        <v>1300</v>
      </c>
      <c r="G262" s="100">
        <f t="shared" si="138"/>
        <v>0</v>
      </c>
      <c r="H262" s="100">
        <f t="shared" si="138"/>
        <v>0</v>
      </c>
      <c r="I262" s="100">
        <f t="shared" si="138"/>
        <v>0</v>
      </c>
      <c r="J262" s="100">
        <f t="shared" si="138"/>
        <v>0</v>
      </c>
      <c r="K262" s="100">
        <f t="shared" si="138"/>
        <v>0</v>
      </c>
      <c r="L262" s="105">
        <v>1300</v>
      </c>
      <c r="M262" s="105">
        <v>1300</v>
      </c>
    </row>
    <row r="263" spans="1:13">
      <c r="A263" s="106">
        <v>32389</v>
      </c>
      <c r="B263" s="95"/>
      <c r="C263" s="96" t="s">
        <v>148</v>
      </c>
      <c r="D263" s="80">
        <f>SUM(E263:K263)</f>
        <v>1300</v>
      </c>
      <c r="E263" s="97">
        <v>0</v>
      </c>
      <c r="F263" s="80">
        <v>1300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78"/>
      <c r="M263" s="78"/>
    </row>
    <row r="264" spans="1:13">
      <c r="A264" s="110">
        <v>329</v>
      </c>
      <c r="B264" s="95"/>
      <c r="C264" s="96" t="s">
        <v>100</v>
      </c>
      <c r="D264" s="108">
        <f t="shared" si="122"/>
        <v>14400</v>
      </c>
      <c r="E264" s="100">
        <f t="shared" ref="E264:M264" si="139">E265+E267+E269+E272</f>
        <v>0</v>
      </c>
      <c r="F264" s="100">
        <f t="shared" si="139"/>
        <v>14200</v>
      </c>
      <c r="G264" s="100">
        <f t="shared" si="139"/>
        <v>200</v>
      </c>
      <c r="H264" s="100">
        <f t="shared" si="139"/>
        <v>0</v>
      </c>
      <c r="I264" s="100">
        <f t="shared" si="139"/>
        <v>0</v>
      </c>
      <c r="J264" s="100">
        <f t="shared" si="139"/>
        <v>0</v>
      </c>
      <c r="K264" s="100">
        <f t="shared" si="139"/>
        <v>0</v>
      </c>
      <c r="L264" s="100">
        <f t="shared" si="139"/>
        <v>14400</v>
      </c>
      <c r="M264" s="100">
        <f t="shared" si="139"/>
        <v>14400</v>
      </c>
    </row>
    <row r="265" spans="1:13">
      <c r="A265" s="110">
        <v>3293</v>
      </c>
      <c r="B265" s="95"/>
      <c r="C265" s="96" t="s">
        <v>152</v>
      </c>
      <c r="D265" s="108">
        <f>SUM(E265:K265)</f>
        <v>2000</v>
      </c>
      <c r="E265" s="100">
        <f t="shared" ref="E265:K267" si="140">SUM(E266)</f>
        <v>0</v>
      </c>
      <c r="F265" s="100">
        <f t="shared" si="140"/>
        <v>2000</v>
      </c>
      <c r="G265" s="100">
        <f t="shared" si="140"/>
        <v>0</v>
      </c>
      <c r="H265" s="100">
        <f t="shared" si="140"/>
        <v>0</v>
      </c>
      <c r="I265" s="100">
        <f t="shared" si="140"/>
        <v>0</v>
      </c>
      <c r="J265" s="100">
        <f t="shared" si="140"/>
        <v>0</v>
      </c>
      <c r="K265" s="100">
        <f t="shared" si="140"/>
        <v>0</v>
      </c>
      <c r="L265" s="105">
        <v>2000</v>
      </c>
      <c r="M265" s="105">
        <v>2000</v>
      </c>
    </row>
    <row r="266" spans="1:13">
      <c r="A266" s="106">
        <v>32931</v>
      </c>
      <c r="B266" s="95"/>
      <c r="C266" s="96" t="s">
        <v>152</v>
      </c>
      <c r="D266" s="80">
        <f>SUM(E266:K266)</f>
        <v>2000</v>
      </c>
      <c r="E266" s="97">
        <v>0</v>
      </c>
      <c r="F266" s="80">
        <v>2000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78"/>
      <c r="M266" s="78"/>
    </row>
    <row r="267" spans="1:13">
      <c r="A267" s="110">
        <v>3294</v>
      </c>
      <c r="B267" s="95"/>
      <c r="C267" s="96" t="s">
        <v>50</v>
      </c>
      <c r="D267" s="108">
        <f t="shared" si="122"/>
        <v>200</v>
      </c>
      <c r="E267" s="100">
        <f t="shared" si="140"/>
        <v>0</v>
      </c>
      <c r="F267" s="100">
        <f t="shared" si="140"/>
        <v>200</v>
      </c>
      <c r="G267" s="100">
        <f t="shared" si="140"/>
        <v>0</v>
      </c>
      <c r="H267" s="100">
        <f t="shared" si="140"/>
        <v>0</v>
      </c>
      <c r="I267" s="100">
        <f t="shared" si="140"/>
        <v>0</v>
      </c>
      <c r="J267" s="100">
        <f t="shared" si="140"/>
        <v>0</v>
      </c>
      <c r="K267" s="100">
        <f t="shared" si="140"/>
        <v>0</v>
      </c>
      <c r="L267" s="105">
        <v>200</v>
      </c>
      <c r="M267" s="105">
        <v>200</v>
      </c>
    </row>
    <row r="268" spans="1:13">
      <c r="A268" s="106">
        <v>32941</v>
      </c>
      <c r="B268" s="95"/>
      <c r="C268" s="96" t="s">
        <v>99</v>
      </c>
      <c r="D268" s="80">
        <f t="shared" si="122"/>
        <v>200</v>
      </c>
      <c r="E268" s="97">
        <v>0</v>
      </c>
      <c r="F268" s="80">
        <v>200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78"/>
      <c r="M268" s="78"/>
    </row>
    <row r="269" spans="1:13">
      <c r="A269" s="110">
        <v>3295</v>
      </c>
      <c r="B269" s="95"/>
      <c r="C269" s="96" t="s">
        <v>160</v>
      </c>
      <c r="D269" s="108">
        <f>SUM(E269:K269)</f>
        <v>2000</v>
      </c>
      <c r="E269" s="100">
        <f t="shared" ref="E269:K269" si="141">SUM(E270:E271)</f>
        <v>0</v>
      </c>
      <c r="F269" s="100">
        <f t="shared" si="141"/>
        <v>2000</v>
      </c>
      <c r="G269" s="100">
        <f t="shared" si="141"/>
        <v>0</v>
      </c>
      <c r="H269" s="100">
        <f t="shared" si="141"/>
        <v>0</v>
      </c>
      <c r="I269" s="100">
        <f t="shared" si="141"/>
        <v>0</v>
      </c>
      <c r="J269" s="100">
        <f t="shared" si="141"/>
        <v>0</v>
      </c>
      <c r="K269" s="100">
        <f t="shared" si="141"/>
        <v>0</v>
      </c>
      <c r="L269" s="100">
        <v>2000</v>
      </c>
      <c r="M269" s="100">
        <v>2000</v>
      </c>
    </row>
    <row r="270" spans="1:13">
      <c r="A270" s="106">
        <v>32952</v>
      </c>
      <c r="B270" s="95"/>
      <c r="C270" s="96" t="s">
        <v>162</v>
      </c>
      <c r="D270" s="80">
        <f>SUM(E270:K270)</f>
        <v>1000</v>
      </c>
      <c r="E270" s="97">
        <v>0</v>
      </c>
      <c r="F270" s="80">
        <v>1000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78"/>
      <c r="M270" s="78"/>
    </row>
    <row r="271" spans="1:13">
      <c r="A271" s="106">
        <v>32953</v>
      </c>
      <c r="B271" s="95"/>
      <c r="C271" s="96" t="s">
        <v>161</v>
      </c>
      <c r="D271" s="80">
        <f>SUM(E271:K271)</f>
        <v>1000</v>
      </c>
      <c r="E271" s="97">
        <v>0</v>
      </c>
      <c r="F271" s="80">
        <v>1000</v>
      </c>
      <c r="G271" s="80">
        <v>0</v>
      </c>
      <c r="H271" s="80">
        <v>0</v>
      </c>
      <c r="I271" s="80">
        <v>0</v>
      </c>
      <c r="J271" s="80">
        <v>0</v>
      </c>
      <c r="K271" s="80">
        <v>0</v>
      </c>
      <c r="L271" s="78"/>
      <c r="M271" s="78"/>
    </row>
    <row r="272" spans="1:13">
      <c r="A272" s="110">
        <v>3299</v>
      </c>
      <c r="B272" s="95"/>
      <c r="C272" s="96" t="s">
        <v>100</v>
      </c>
      <c r="D272" s="108">
        <f t="shared" si="122"/>
        <v>10200</v>
      </c>
      <c r="E272" s="100">
        <f t="shared" ref="E272:K272" si="142">SUM(E273:E273)</f>
        <v>0</v>
      </c>
      <c r="F272" s="100">
        <f t="shared" si="142"/>
        <v>10000</v>
      </c>
      <c r="G272" s="100">
        <f t="shared" si="142"/>
        <v>200</v>
      </c>
      <c r="H272" s="100">
        <f t="shared" si="142"/>
        <v>0</v>
      </c>
      <c r="I272" s="100">
        <f t="shared" si="142"/>
        <v>0</v>
      </c>
      <c r="J272" s="100">
        <f t="shared" si="142"/>
        <v>0</v>
      </c>
      <c r="K272" s="100">
        <f t="shared" si="142"/>
        <v>0</v>
      </c>
      <c r="L272" s="100">
        <v>10200</v>
      </c>
      <c r="M272" s="100">
        <v>10200</v>
      </c>
    </row>
    <row r="273" spans="1:13">
      <c r="A273" s="106">
        <v>32999</v>
      </c>
      <c r="B273" s="95"/>
      <c r="C273" s="96" t="s">
        <v>101</v>
      </c>
      <c r="D273" s="80">
        <f t="shared" si="122"/>
        <v>10200</v>
      </c>
      <c r="E273" s="97">
        <v>0</v>
      </c>
      <c r="F273" s="80">
        <v>10000</v>
      </c>
      <c r="G273" s="80">
        <v>200</v>
      </c>
      <c r="H273" s="80">
        <v>0</v>
      </c>
      <c r="I273" s="80">
        <v>0</v>
      </c>
      <c r="J273" s="80">
        <v>0</v>
      </c>
      <c r="K273" s="80">
        <v>0</v>
      </c>
      <c r="L273" s="78"/>
      <c r="M273" s="78"/>
    </row>
    <row r="274" spans="1:13">
      <c r="A274" s="110">
        <v>34</v>
      </c>
      <c r="B274" s="98"/>
      <c r="C274" s="99" t="s">
        <v>51</v>
      </c>
      <c r="D274" s="108">
        <f t="shared" si="122"/>
        <v>4200</v>
      </c>
      <c r="E274" s="100">
        <f t="shared" ref="E274:M274" si="143">SUM(E275)</f>
        <v>0</v>
      </c>
      <c r="F274" s="100">
        <f t="shared" si="143"/>
        <v>4200</v>
      </c>
      <c r="G274" s="100">
        <f t="shared" si="143"/>
        <v>0</v>
      </c>
      <c r="H274" s="100">
        <f t="shared" si="143"/>
        <v>0</v>
      </c>
      <c r="I274" s="100">
        <f t="shared" si="143"/>
        <v>0</v>
      </c>
      <c r="J274" s="100">
        <f t="shared" si="143"/>
        <v>0</v>
      </c>
      <c r="K274" s="100">
        <f t="shared" si="143"/>
        <v>0</v>
      </c>
      <c r="L274" s="100">
        <f t="shared" si="143"/>
        <v>4200</v>
      </c>
      <c r="M274" s="100">
        <f t="shared" si="143"/>
        <v>4200</v>
      </c>
    </row>
    <row r="275" spans="1:13">
      <c r="A275" s="110">
        <v>343</v>
      </c>
      <c r="B275" s="95"/>
      <c r="C275" s="96" t="s">
        <v>27</v>
      </c>
      <c r="D275" s="108">
        <f t="shared" si="122"/>
        <v>4200</v>
      </c>
      <c r="E275" s="100">
        <f t="shared" ref="E275:M275" si="144">E276</f>
        <v>0</v>
      </c>
      <c r="F275" s="100">
        <f t="shared" si="144"/>
        <v>4200</v>
      </c>
      <c r="G275" s="100">
        <f t="shared" si="144"/>
        <v>0</v>
      </c>
      <c r="H275" s="100">
        <f t="shared" si="144"/>
        <v>0</v>
      </c>
      <c r="I275" s="100">
        <f t="shared" si="144"/>
        <v>0</v>
      </c>
      <c r="J275" s="100">
        <f t="shared" si="144"/>
        <v>0</v>
      </c>
      <c r="K275" s="100">
        <f t="shared" si="144"/>
        <v>0</v>
      </c>
      <c r="L275" s="100">
        <f t="shared" si="144"/>
        <v>4200</v>
      </c>
      <c r="M275" s="100">
        <f t="shared" si="144"/>
        <v>4200</v>
      </c>
    </row>
    <row r="276" spans="1:13">
      <c r="A276" s="110">
        <v>3431</v>
      </c>
      <c r="B276" s="95"/>
      <c r="C276" s="96" t="s">
        <v>102</v>
      </c>
      <c r="D276" s="108">
        <f t="shared" si="122"/>
        <v>4200</v>
      </c>
      <c r="E276" s="100">
        <f t="shared" ref="E276:K276" si="145">SUM(E277:E278)</f>
        <v>0</v>
      </c>
      <c r="F276" s="100">
        <f t="shared" si="145"/>
        <v>4200</v>
      </c>
      <c r="G276" s="100">
        <f t="shared" si="145"/>
        <v>0</v>
      </c>
      <c r="H276" s="100">
        <f t="shared" si="145"/>
        <v>0</v>
      </c>
      <c r="I276" s="100">
        <f t="shared" si="145"/>
        <v>0</v>
      </c>
      <c r="J276" s="100">
        <f t="shared" si="145"/>
        <v>0</v>
      </c>
      <c r="K276" s="100">
        <f t="shared" si="145"/>
        <v>0</v>
      </c>
      <c r="L276" s="105">
        <v>4200</v>
      </c>
      <c r="M276" s="105">
        <v>4200</v>
      </c>
    </row>
    <row r="277" spans="1:13">
      <c r="A277" s="106">
        <v>34311</v>
      </c>
      <c r="B277" s="95"/>
      <c r="C277" s="96" t="s">
        <v>158</v>
      </c>
      <c r="D277" s="80">
        <f t="shared" si="122"/>
        <v>4000</v>
      </c>
      <c r="E277" s="97">
        <v>0</v>
      </c>
      <c r="F277" s="80">
        <v>4000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78"/>
      <c r="M277" s="78"/>
    </row>
    <row r="278" spans="1:13">
      <c r="A278" s="106">
        <v>34333</v>
      </c>
      <c r="B278" s="95"/>
      <c r="C278" s="96" t="s">
        <v>159</v>
      </c>
      <c r="D278" s="80">
        <f>SUM(E278:K278)</f>
        <v>200</v>
      </c>
      <c r="E278" s="97">
        <v>0</v>
      </c>
      <c r="F278" s="80">
        <v>200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78"/>
      <c r="M278" s="78"/>
    </row>
    <row r="279" spans="1:13">
      <c r="A279" s="111">
        <v>4</v>
      </c>
      <c r="B279" s="112"/>
      <c r="C279" s="113" t="s">
        <v>29</v>
      </c>
      <c r="D279" s="108">
        <f t="shared" si="122"/>
        <v>3500</v>
      </c>
      <c r="E279" s="108">
        <f>SUM(E280)</f>
        <v>0</v>
      </c>
      <c r="F279" s="108">
        <f t="shared" ref="F279:M282" si="146">SUM(F280)</f>
        <v>3500</v>
      </c>
      <c r="G279" s="108">
        <f t="shared" si="146"/>
        <v>0</v>
      </c>
      <c r="H279" s="108">
        <f t="shared" si="146"/>
        <v>0</v>
      </c>
      <c r="I279" s="108">
        <f t="shared" si="146"/>
        <v>0</v>
      </c>
      <c r="J279" s="108">
        <f t="shared" si="146"/>
        <v>0</v>
      </c>
      <c r="K279" s="108">
        <f t="shared" si="146"/>
        <v>0</v>
      </c>
      <c r="L279" s="108">
        <f t="shared" si="146"/>
        <v>3500</v>
      </c>
      <c r="M279" s="108">
        <f t="shared" si="146"/>
        <v>3500</v>
      </c>
    </row>
    <row r="280" spans="1:13" ht="25.5">
      <c r="A280" s="111">
        <v>42</v>
      </c>
      <c r="B280" s="112"/>
      <c r="C280" s="113" t="s">
        <v>36</v>
      </c>
      <c r="D280" s="108">
        <f t="shared" si="122"/>
        <v>3500</v>
      </c>
      <c r="E280" s="108">
        <f t="shared" ref="E280:M280" si="147">SUM(E281+E284)</f>
        <v>0</v>
      </c>
      <c r="F280" s="108">
        <f t="shared" si="147"/>
        <v>3500</v>
      </c>
      <c r="G280" s="108">
        <f t="shared" si="147"/>
        <v>0</v>
      </c>
      <c r="H280" s="108">
        <f t="shared" si="147"/>
        <v>0</v>
      </c>
      <c r="I280" s="108">
        <f t="shared" si="147"/>
        <v>0</v>
      </c>
      <c r="J280" s="108">
        <f t="shared" si="147"/>
        <v>0</v>
      </c>
      <c r="K280" s="108">
        <f t="shared" si="147"/>
        <v>0</v>
      </c>
      <c r="L280" s="108">
        <f t="shared" si="147"/>
        <v>3500</v>
      </c>
      <c r="M280" s="108">
        <f t="shared" si="147"/>
        <v>3500</v>
      </c>
    </row>
    <row r="281" spans="1:13">
      <c r="A281" s="111">
        <v>422</v>
      </c>
      <c r="B281" s="73"/>
      <c r="C281" s="75" t="s">
        <v>28</v>
      </c>
      <c r="D281" s="108">
        <f t="shared" si="122"/>
        <v>2500</v>
      </c>
      <c r="E281" s="108">
        <f>SUM(E282)</f>
        <v>0</v>
      </c>
      <c r="F281" s="108">
        <f t="shared" si="146"/>
        <v>2500</v>
      </c>
      <c r="G281" s="108">
        <f t="shared" si="146"/>
        <v>0</v>
      </c>
      <c r="H281" s="108">
        <f t="shared" si="146"/>
        <v>0</v>
      </c>
      <c r="I281" s="108">
        <f t="shared" si="146"/>
        <v>0</v>
      </c>
      <c r="J281" s="108">
        <f t="shared" si="146"/>
        <v>0</v>
      </c>
      <c r="K281" s="108">
        <f t="shared" si="146"/>
        <v>0</v>
      </c>
      <c r="L281" s="108">
        <f t="shared" si="146"/>
        <v>2500</v>
      </c>
      <c r="M281" s="108">
        <f t="shared" si="146"/>
        <v>2500</v>
      </c>
    </row>
    <row r="282" spans="1:13">
      <c r="A282" s="111">
        <v>4221</v>
      </c>
      <c r="B282" s="76"/>
      <c r="C282" s="75" t="s">
        <v>37</v>
      </c>
      <c r="D282" s="108">
        <f t="shared" si="122"/>
        <v>2500</v>
      </c>
      <c r="E282" s="108">
        <f>SUM(E283)</f>
        <v>0</v>
      </c>
      <c r="F282" s="108">
        <f t="shared" si="146"/>
        <v>2500</v>
      </c>
      <c r="G282" s="108">
        <f t="shared" si="146"/>
        <v>0</v>
      </c>
      <c r="H282" s="108">
        <f t="shared" si="146"/>
        <v>0</v>
      </c>
      <c r="I282" s="108">
        <f t="shared" si="146"/>
        <v>0</v>
      </c>
      <c r="J282" s="108">
        <f t="shared" si="146"/>
        <v>0</v>
      </c>
      <c r="K282" s="108">
        <f t="shared" si="146"/>
        <v>0</v>
      </c>
      <c r="L282" s="108">
        <v>2500</v>
      </c>
      <c r="M282" s="108">
        <v>2500</v>
      </c>
    </row>
    <row r="283" spans="1:13">
      <c r="A283" s="74">
        <v>42211</v>
      </c>
      <c r="B283" s="73"/>
      <c r="C283" s="75" t="s">
        <v>130</v>
      </c>
      <c r="D283" s="80">
        <f t="shared" si="122"/>
        <v>2500</v>
      </c>
      <c r="E283" s="78">
        <v>0</v>
      </c>
      <c r="F283" s="78">
        <v>2500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/>
      <c r="M283" s="78"/>
    </row>
    <row r="284" spans="1:13" ht="25.5">
      <c r="A284" s="111">
        <v>424</v>
      </c>
      <c r="B284" s="73"/>
      <c r="C284" s="75" t="s">
        <v>30</v>
      </c>
      <c r="D284" s="108">
        <f t="shared" si="122"/>
        <v>1000</v>
      </c>
      <c r="E284" s="108">
        <f>SUM(E285)</f>
        <v>0</v>
      </c>
      <c r="F284" s="108">
        <f t="shared" ref="F284:M285" si="148">SUM(F285)</f>
        <v>1000</v>
      </c>
      <c r="G284" s="108">
        <f t="shared" si="148"/>
        <v>0</v>
      </c>
      <c r="H284" s="108">
        <f t="shared" si="148"/>
        <v>0</v>
      </c>
      <c r="I284" s="108">
        <f t="shared" si="148"/>
        <v>0</v>
      </c>
      <c r="J284" s="108">
        <f t="shared" si="148"/>
        <v>0</v>
      </c>
      <c r="K284" s="108">
        <f t="shared" si="148"/>
        <v>0</v>
      </c>
      <c r="L284" s="108">
        <f t="shared" si="148"/>
        <v>1000</v>
      </c>
      <c r="M284" s="108">
        <f t="shared" si="148"/>
        <v>1000</v>
      </c>
    </row>
    <row r="285" spans="1:13">
      <c r="A285" s="111">
        <v>4241</v>
      </c>
      <c r="B285" s="76"/>
      <c r="C285" s="75" t="s">
        <v>56</v>
      </c>
      <c r="D285" s="108">
        <f t="shared" si="122"/>
        <v>1000</v>
      </c>
      <c r="E285" s="108">
        <f>SUM(E286)</f>
        <v>0</v>
      </c>
      <c r="F285" s="108">
        <f t="shared" si="148"/>
        <v>1000</v>
      </c>
      <c r="G285" s="108">
        <f t="shared" si="148"/>
        <v>0</v>
      </c>
      <c r="H285" s="108">
        <f t="shared" si="148"/>
        <v>0</v>
      </c>
      <c r="I285" s="108">
        <f t="shared" si="148"/>
        <v>0</v>
      </c>
      <c r="J285" s="108">
        <f t="shared" si="148"/>
        <v>0</v>
      </c>
      <c r="K285" s="108">
        <f t="shared" si="148"/>
        <v>0</v>
      </c>
      <c r="L285" s="108">
        <v>1000</v>
      </c>
      <c r="M285" s="108">
        <v>1000</v>
      </c>
    </row>
    <row r="286" spans="1:13">
      <c r="A286" s="74">
        <v>42411</v>
      </c>
      <c r="B286" s="73"/>
      <c r="C286" s="75" t="s">
        <v>107</v>
      </c>
      <c r="D286" s="80">
        <f t="shared" si="122"/>
        <v>1000</v>
      </c>
      <c r="E286" s="78">
        <v>0</v>
      </c>
      <c r="F286" s="78">
        <v>1000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/>
      <c r="M286" s="78"/>
    </row>
  </sheetData>
  <mergeCells count="1">
    <mergeCell ref="A1:M1"/>
  </mergeCells>
  <phoneticPr fontId="0" type="noConversion"/>
  <printOptions horizontalCentered="1" gridLines="1"/>
  <pageMargins left="0.19685039370078741" right="0.19685039370078741" top="0.43307086614173229" bottom="0.39370078740157483" header="0.31496062992125984" footer="0.19685039370078741"/>
  <pageSetup paperSize="9" scale="85" firstPageNumber="3" orientation="landscape" horizontalDpi="4294967293" verticalDpi="300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TajnistvoOSDP</cp:lastModifiedBy>
  <cp:lastPrinted>2016-09-29T06:23:04Z</cp:lastPrinted>
  <dcterms:created xsi:type="dcterms:W3CDTF">2013-09-11T11:00:21Z</dcterms:created>
  <dcterms:modified xsi:type="dcterms:W3CDTF">2017-01-03T07:34:03Z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